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ie\Desktop\"/>
    </mc:Choice>
  </mc:AlternateContent>
  <xr:revisionPtr revIDLastSave="0" documentId="8_{4C893CC4-6921-477A-B53C-D19FB1EEB993}" xr6:coauthVersionLast="47" xr6:coauthVersionMax="47" xr10:uidLastSave="{00000000-0000-0000-0000-000000000000}"/>
  <bookViews>
    <workbookView xWindow="-108" yWindow="-108" windowWidth="23256" windowHeight="12576" tabRatio="988" activeTab="3" xr2:uid="{00000000-000D-0000-FFFF-FFFF00000000}"/>
  </bookViews>
  <sheets>
    <sheet name="Średnie" sheetId="1" r:id="rId1"/>
    <sheet name="Dane" sheetId="2" r:id="rId2"/>
    <sheet name="Komitet" sheetId="3" r:id="rId3"/>
    <sheet name="biblioteka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" i="4" l="1"/>
  <c r="E3" i="4" s="1"/>
  <c r="F3" i="4" s="1"/>
  <c r="G3" i="4" s="1"/>
  <c r="D4" i="4"/>
  <c r="E4" i="4" s="1"/>
  <c r="F4" i="4" s="1"/>
  <c r="G4" i="4" s="1"/>
  <c r="D5" i="4"/>
  <c r="D6" i="4"/>
  <c r="D7" i="4"/>
  <c r="D8" i="4"/>
  <c r="D9" i="4"/>
  <c r="D10" i="4"/>
  <c r="D11" i="4"/>
  <c r="D12" i="4"/>
  <c r="D13" i="4"/>
  <c r="D14" i="4"/>
  <c r="D15" i="4"/>
  <c r="D16" i="4"/>
  <c r="D2" i="4"/>
  <c r="E2" i="4" s="1"/>
  <c r="F2" i="4" s="1"/>
  <c r="G2" i="4" s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12" i="2"/>
  <c r="E22" i="3"/>
  <c r="D22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7" i="3"/>
  <c r="D8" i="3"/>
  <c r="D9" i="3"/>
  <c r="D10" i="3"/>
  <c r="D11" i="3"/>
  <c r="D12" i="3"/>
  <c r="D13" i="3"/>
  <c r="D14" i="3"/>
  <c r="D15" i="3"/>
  <c r="D16" i="3"/>
  <c r="D17" i="3"/>
  <c r="D18" i="3"/>
  <c r="D19" i="3"/>
  <c r="D20" i="3"/>
  <c r="D21" i="3"/>
  <c r="D7" i="3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12" i="2"/>
  <c r="D26" i="1"/>
  <c r="D25" i="1"/>
  <c r="D24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O6" i="1"/>
  <c r="P6" i="1" s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P5" i="1"/>
  <c r="O5" i="1"/>
  <c r="N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5" i="1"/>
  <c r="C6" i="4"/>
  <c r="C7" i="4"/>
  <c r="C8" i="4"/>
  <c r="C9" i="4"/>
  <c r="C10" i="4"/>
  <c r="C11" i="4"/>
  <c r="C12" i="4"/>
  <c r="C13" i="4"/>
  <c r="C14" i="4"/>
  <c r="C15" i="4"/>
  <c r="C16" i="4"/>
  <c r="C5" i="4"/>
  <c r="E10" i="4" l="1"/>
  <c r="F10" i="4" s="1"/>
  <c r="G10" i="4" s="1"/>
  <c r="E14" i="4"/>
  <c r="F14" i="4" s="1"/>
  <c r="G14" i="4" s="1"/>
  <c r="E6" i="4"/>
  <c r="F6" i="4" s="1"/>
  <c r="G6" i="4" s="1"/>
  <c r="E13" i="4"/>
  <c r="F13" i="4" s="1"/>
  <c r="G13" i="4" s="1"/>
  <c r="E5" i="4"/>
  <c r="F5" i="4" s="1"/>
  <c r="G5" i="4" s="1"/>
  <c r="E16" i="4"/>
  <c r="F16" i="4" s="1"/>
  <c r="G16" i="4" s="1"/>
  <c r="E8" i="4"/>
  <c r="F8" i="4" s="1"/>
  <c r="G8" i="4" s="1"/>
  <c r="E15" i="4"/>
  <c r="F15" i="4" s="1"/>
  <c r="G15" i="4" s="1"/>
  <c r="E7" i="4"/>
  <c r="F7" i="4" s="1"/>
  <c r="G7" i="4" s="1"/>
  <c r="E12" i="4"/>
  <c r="F12" i="4" s="1"/>
  <c r="G12" i="4" s="1"/>
  <c r="E11" i="4"/>
  <c r="F11" i="4" s="1"/>
  <c r="G11" i="4" s="1"/>
  <c r="E9" i="4"/>
  <c r="F9" i="4" s="1"/>
  <c r="G9" i="4" s="1"/>
</calcChain>
</file>

<file path=xl/sharedStrings.xml><?xml version="1.0" encoding="utf-8"?>
<sst xmlns="http://schemas.openxmlformats.org/spreadsheetml/2006/main" count="149" uniqueCount="95">
  <si>
    <t>ZESTAWIENIE OCEN ZA II SEMESTR</t>
  </si>
  <si>
    <t>L.P.</t>
  </si>
  <si>
    <t>J.polski</t>
  </si>
  <si>
    <t>J.niemiecki</t>
  </si>
  <si>
    <t>W-F</t>
  </si>
  <si>
    <t>Historia</t>
  </si>
  <si>
    <t>WOS</t>
  </si>
  <si>
    <t>Pracownai</t>
  </si>
  <si>
    <t>Matematyka</t>
  </si>
  <si>
    <t>Urz.elektr.</t>
  </si>
  <si>
    <t>Specjalizacja</t>
  </si>
  <si>
    <t>Religia</t>
  </si>
  <si>
    <t>Średnia</t>
  </si>
  <si>
    <t>Nazwisko</t>
  </si>
  <si>
    <t>ile 6</t>
  </si>
  <si>
    <t>ile 1</t>
  </si>
  <si>
    <t>promocja</t>
  </si>
  <si>
    <t>Janicki Piotr</t>
  </si>
  <si>
    <t>Kikut Anna</t>
  </si>
  <si>
    <t>Klimas Łukasz</t>
  </si>
  <si>
    <t>Michalewicz Łukasz</t>
  </si>
  <si>
    <t>Mucha Piotr</t>
  </si>
  <si>
    <t>Nowacki Jakub</t>
  </si>
  <si>
    <t>Błaszczyński Jan</t>
  </si>
  <si>
    <t>Hyzy Kamil</t>
  </si>
  <si>
    <t>Kaźmierski Krzysztof</t>
  </si>
  <si>
    <t>Łagódka Jakub</t>
  </si>
  <si>
    <t>Malmur Maciej</t>
  </si>
  <si>
    <t>Małecki Adrian</t>
  </si>
  <si>
    <t>Mielcarek Łukasz</t>
  </si>
  <si>
    <t>Nowacki Tomasz</t>
  </si>
  <si>
    <t>Nowak Adrian</t>
  </si>
  <si>
    <t>Średnie z poszczególnych przedmiotów</t>
  </si>
  <si>
    <t>Średnia klasy</t>
  </si>
  <si>
    <t>Najlepsza średnia</t>
  </si>
  <si>
    <t>jeżeli wśród ocen jest choć jedna 1 - brak promocji;</t>
  </si>
  <si>
    <t>Najgorsza średnia</t>
  </si>
  <si>
    <t>ZESTAWIENIE</t>
  </si>
  <si>
    <t>NAGRODA</t>
  </si>
  <si>
    <t>LP.</t>
  </si>
  <si>
    <t>Nazwisko i imię</t>
  </si>
  <si>
    <t>Miejsce urodzenia</t>
  </si>
  <si>
    <t>Średnia ocen</t>
  </si>
  <si>
    <t>Nagroda</t>
  </si>
  <si>
    <t>Pochwała</t>
  </si>
  <si>
    <t>Komitet- ile wpłacił</t>
  </si>
  <si>
    <t>Jarocin</t>
  </si>
  <si>
    <t>Ostrów Wlkp.</t>
  </si>
  <si>
    <t>Krotoszyn</t>
  </si>
  <si>
    <t>Cieszków</t>
  </si>
  <si>
    <t>Raszków</t>
  </si>
  <si>
    <t>Sieroszewice</t>
  </si>
  <si>
    <t>Kotlin</t>
  </si>
  <si>
    <t>Pleszew</t>
  </si>
  <si>
    <t>Milicz</t>
  </si>
  <si>
    <t>Nagroda - Jeżeli uczeń ma średnią powyżej 4,5 dostaje nagrodę. Wartość nagrody znajduje się w komórce C9.</t>
  </si>
  <si>
    <t>W przeciwnym razie otrzymuje 0.</t>
  </si>
  <si>
    <t>Pochwała - Jeżeli uczeń ma średnią powyżej 4,00 wpisz "Bardzo dobry uczeń" w przeciwnym razie "Średni uczeń".</t>
  </si>
  <si>
    <t>Przygotuj wykres, który będzie zawierał Nazwisko i imię, średnią ocen i wpłatę komitetu.</t>
  </si>
  <si>
    <t>Komitet rodzicielski</t>
  </si>
  <si>
    <t>Stawka na miesiąc</t>
  </si>
  <si>
    <t>Wymagana ilość wpłat</t>
  </si>
  <si>
    <t>Ilość wpłat</t>
  </si>
  <si>
    <t>Wpłacono</t>
  </si>
  <si>
    <t>Do wpłaty</t>
  </si>
  <si>
    <t>RAZEM</t>
  </si>
  <si>
    <t>tytuł</t>
  </si>
  <si>
    <t>data wypożyczenia</t>
  </si>
  <si>
    <t>data zwrotu</t>
  </si>
  <si>
    <t>ile dni</t>
  </si>
  <si>
    <t>kara</t>
  </si>
  <si>
    <t>suma zaległości</t>
  </si>
  <si>
    <t>XXX</t>
  </si>
  <si>
    <t>INFORMATYKA 2009</t>
  </si>
  <si>
    <t>PSY</t>
  </si>
  <si>
    <t>KOTY</t>
  </si>
  <si>
    <t>AUTA</t>
  </si>
  <si>
    <t>KOMPUTERY</t>
  </si>
  <si>
    <t>J. POLSKI</t>
  </si>
  <si>
    <t>MATMA DLA OPORNYCH</t>
  </si>
  <si>
    <t>BAZY DANYCH</t>
  </si>
  <si>
    <t>EXCEL</t>
  </si>
  <si>
    <t>WORD</t>
  </si>
  <si>
    <t>KARA ZA KAŻDY KOLEJNY DZIEŃ POWYŻEJ</t>
  </si>
  <si>
    <t>DNI</t>
  </si>
  <si>
    <t>WYNOSI</t>
  </si>
  <si>
    <t>PLN</t>
  </si>
  <si>
    <t>Jako datę zwrotu przyjmujemy aktualna datę systemową</t>
  </si>
  <si>
    <t>OBLICZ UŻYWAJĄC ADRESOWANIE BEZWGLĘDNEGO</t>
  </si>
  <si>
    <t>Klopsy i Rolmopsy</t>
  </si>
  <si>
    <t>ŻABY</t>
  </si>
  <si>
    <t>ABC spawania</t>
  </si>
  <si>
    <t>Kleopatra i 12 krasnoludków</t>
  </si>
  <si>
    <t>jeżeli średnia ocen jest poniżej 4,75  - promowany</t>
  </si>
  <si>
    <t>jeżeli średnia ocen jest równa lub powyżej 4,75  - promowany z wyróżnieniem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</si>
</sst>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,_z_ł_-;\-* #,##0.00,_z_ł_-;_-* \-??\ _z_ł_-;_-@_-"/>
    <numFmt numFmtId="166" formatCode="d/mm/yyyy"/>
    <numFmt numFmtId="167" formatCode="#,##0.00_ ;\-#,##0.00\ "/>
    <numFmt numFmtId="168" formatCode="#,##0.00\ _z_ł;\-#,##0.00\ _z_ł"/>
  </numFmts>
  <fonts count="12" x14ac:knownFonts="1">
    <font>
      <sz val="10"/>
      <name val="Arial CE"/>
      <family val="2"/>
      <charset val="238"/>
    </font>
    <font>
      <b/>
      <i/>
      <sz val="14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CE"/>
      <family val="2"/>
      <charset val="238"/>
    </font>
    <font>
      <b/>
      <sz val="10"/>
      <name val="Arial CE"/>
      <family val="2"/>
      <charset val="238"/>
    </font>
    <font>
      <b/>
      <sz val="6"/>
      <name val="Arial CE"/>
      <family val="2"/>
      <charset val="238"/>
    </font>
    <font>
      <b/>
      <sz val="12"/>
      <name val="Arial Narrow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CE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11" fillId="0" borderId="0" applyBorder="0" applyProtection="0"/>
  </cellStyleXfs>
  <cellXfs count="61">
    <xf numFmtId="0" fontId="0" fillId="0" borderId="0" xfId="0"/>
    <xf numFmtId="0" fontId="0" fillId="0" borderId="0" xfId="0" applyAlignment="1">
      <alignment horizontal="center"/>
    </xf>
    <xf numFmtId="164" fontId="11" fillId="0" borderId="0" xfId="1" applyBorder="1" applyAlignment="1" applyProtection="1"/>
    <xf numFmtId="0" fontId="1" fillId="0" borderId="0" xfId="0" applyFont="1"/>
    <xf numFmtId="0" fontId="1" fillId="0" borderId="0" xfId="0" applyFont="1" applyAlignment="1">
      <alignment horizontal="center"/>
    </xf>
    <xf numFmtId="164" fontId="1" fillId="0" borderId="0" xfId="1" applyFont="1" applyBorder="1" applyAlignment="1" applyProtection="1"/>
    <xf numFmtId="0" fontId="2" fillId="0" borderId="0" xfId="0" applyFont="1" applyBorder="1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 applyProtection="1">
      <alignment horizontal="center"/>
    </xf>
    <xf numFmtId="0" fontId="0" fillId="3" borderId="1" xfId="0" applyFont="1" applyFill="1" applyBorder="1"/>
    <xf numFmtId="0" fontId="4" fillId="0" borderId="0" xfId="0" applyFont="1"/>
    <xf numFmtId="0" fontId="2" fillId="2" borderId="1" xfId="0" applyFont="1" applyFill="1" applyBorder="1"/>
    <xf numFmtId="0" fontId="5" fillId="0" borderId="1" xfId="0" applyFont="1" applyBorder="1" applyAlignment="1">
      <alignment horizontal="center"/>
    </xf>
    <xf numFmtId="0" fontId="4" fillId="2" borderId="1" xfId="0" applyFont="1" applyFill="1" applyBorder="1"/>
    <xf numFmtId="0" fontId="5" fillId="0" borderId="1" xfId="0" applyFont="1" applyBorder="1"/>
    <xf numFmtId="0" fontId="5" fillId="0" borderId="0" xfId="0" applyFont="1"/>
    <xf numFmtId="164" fontId="2" fillId="5" borderId="1" xfId="1" applyFont="1" applyFill="1" applyBorder="1" applyAlignment="1" applyProtection="1"/>
    <xf numFmtId="0" fontId="5" fillId="0" borderId="0" xfId="0" applyFont="1" applyBorder="1"/>
    <xf numFmtId="0" fontId="6" fillId="0" borderId="0" xfId="0" applyFont="1" applyBorder="1"/>
    <xf numFmtId="0" fontId="7" fillId="6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1" xfId="1" applyFont="1" applyFill="1" applyBorder="1" applyAlignment="1" applyProtection="1"/>
    <xf numFmtId="0" fontId="6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Alignment="1">
      <alignment horizontal="center"/>
    </xf>
    <xf numFmtId="0" fontId="3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3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4" fillId="0" borderId="1" xfId="0" applyFont="1" applyBorder="1"/>
    <xf numFmtId="0" fontId="4" fillId="2" borderId="4" xfId="0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2" xfId="0" applyFont="1" applyFill="1" applyBorder="1"/>
    <xf numFmtId="0" fontId="4" fillId="2" borderId="10" xfId="0" applyFont="1" applyFill="1" applyBorder="1"/>
    <xf numFmtId="0" fontId="4" fillId="2" borderId="3" xfId="0" applyFont="1" applyFill="1" applyBorder="1"/>
    <xf numFmtId="0" fontId="3" fillId="0" borderId="0" xfId="0" applyFont="1"/>
    <xf numFmtId="0" fontId="0" fillId="2" borderId="1" xfId="0" applyFont="1" applyFill="1" applyBorder="1"/>
    <xf numFmtId="0" fontId="6" fillId="0" borderId="0" xfId="0" applyFont="1"/>
    <xf numFmtId="0" fontId="0" fillId="0" borderId="1" xfId="0" applyBorder="1"/>
    <xf numFmtId="166" fontId="0" fillId="0" borderId="1" xfId="0" applyNumberFormat="1" applyBorder="1"/>
    <xf numFmtId="0" fontId="3" fillId="0" borderId="1" xfId="0" applyFont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67" fontId="5" fillId="4" borderId="1" xfId="1" applyNumberFormat="1" applyFont="1" applyFill="1" applyBorder="1" applyAlignment="1" applyProtection="1"/>
    <xf numFmtId="167" fontId="0" fillId="0" borderId="1" xfId="0" applyNumberFormat="1" applyBorder="1" applyAlignment="1">
      <alignment horizontal="center"/>
    </xf>
    <xf numFmtId="168" fontId="4" fillId="0" borderId="1" xfId="1" applyNumberFormat="1" applyFont="1" applyBorder="1" applyAlignment="1" applyProtection="1"/>
    <xf numFmtId="2" fontId="4" fillId="0" borderId="1" xfId="0" applyNumberFormat="1" applyFont="1" applyBorder="1"/>
    <xf numFmtId="2" fontId="3" fillId="0" borderId="0" xfId="1" applyNumberFormat="1" applyFont="1" applyBorder="1" applyAlignment="1" applyProtection="1"/>
    <xf numFmtId="168" fontId="0" fillId="0" borderId="1" xfId="1" applyNumberFormat="1" applyFont="1" applyBorder="1" applyAlignment="1" applyProtection="1"/>
    <xf numFmtId="14" fontId="0" fillId="0" borderId="1" xfId="0" applyNumberFormat="1" applyBorder="1"/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7"/>
  <sheetViews>
    <sheetView topLeftCell="A2" zoomScale="130" zoomScaleNormal="130" workbookViewId="0">
      <selection activeCell="D27" sqref="D27"/>
    </sheetView>
  </sheetViews>
  <sheetFormatPr defaultRowHeight="13.2" x14ac:dyDescent="0.25"/>
  <cols>
    <col min="1" max="1" width="5.33203125"/>
    <col min="2" max="11" width="8.6640625" style="1"/>
    <col min="12" max="12" width="8.6640625" style="2"/>
    <col min="13" max="13" width="16.44140625"/>
    <col min="14" max="15" width="8.6640625"/>
    <col min="16" max="16" width="19.88671875"/>
    <col min="17" max="1025" width="8.6640625"/>
  </cols>
  <sheetData>
    <row r="1" spans="1:16" s="3" customFormat="1" ht="17.399999999999999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5"/>
    </row>
    <row r="2" spans="1:16" x14ac:dyDescent="0.25">
      <c r="B2"/>
      <c r="C2"/>
      <c r="D2"/>
      <c r="E2"/>
      <c r="F2"/>
      <c r="G2"/>
      <c r="H2"/>
      <c r="I2"/>
      <c r="J2"/>
      <c r="K2"/>
      <c r="L2"/>
    </row>
    <row r="3" spans="1:16" x14ac:dyDescent="0.25">
      <c r="A3" s="6"/>
      <c r="B3"/>
      <c r="C3"/>
      <c r="D3"/>
      <c r="E3"/>
      <c r="F3"/>
      <c r="G3"/>
      <c r="H3"/>
      <c r="I3"/>
      <c r="J3"/>
      <c r="K3"/>
      <c r="L3"/>
    </row>
    <row r="4" spans="1:16" s="10" customFormat="1" ht="13.8" x14ac:dyDescent="0.3">
      <c r="A4" s="7" t="s">
        <v>1</v>
      </c>
      <c r="B4" s="7" t="s">
        <v>2</v>
      </c>
      <c r="C4" s="7" t="s">
        <v>3</v>
      </c>
      <c r="D4" s="7" t="s">
        <v>4</v>
      </c>
      <c r="E4" s="7" t="s">
        <v>5</v>
      </c>
      <c r="F4" s="7" t="s">
        <v>6</v>
      </c>
      <c r="G4" s="7" t="s">
        <v>7</v>
      </c>
      <c r="H4" s="7" t="s">
        <v>8</v>
      </c>
      <c r="I4" s="7" t="s">
        <v>9</v>
      </c>
      <c r="J4" s="7" t="s">
        <v>10</v>
      </c>
      <c r="K4" s="7" t="s">
        <v>11</v>
      </c>
      <c r="L4" s="8" t="s">
        <v>12</v>
      </c>
      <c r="M4" s="7" t="s">
        <v>13</v>
      </c>
      <c r="N4" s="9" t="s">
        <v>14</v>
      </c>
      <c r="O4" s="9" t="s">
        <v>15</v>
      </c>
      <c r="P4" s="9" t="s">
        <v>16</v>
      </c>
    </row>
    <row r="5" spans="1:16" s="15" customFormat="1" ht="13.8" x14ac:dyDescent="0.3">
      <c r="A5" s="11">
        <v>1</v>
      </c>
      <c r="B5" s="12">
        <v>2</v>
      </c>
      <c r="C5" s="12">
        <v>3</v>
      </c>
      <c r="D5" s="12">
        <v>4</v>
      </c>
      <c r="E5" s="12">
        <v>5</v>
      </c>
      <c r="F5" s="12">
        <v>4</v>
      </c>
      <c r="G5" s="12">
        <v>4</v>
      </c>
      <c r="H5" s="12">
        <v>2</v>
      </c>
      <c r="I5" s="12">
        <v>5</v>
      </c>
      <c r="J5" s="12">
        <v>5</v>
      </c>
      <c r="K5" s="12">
        <v>6</v>
      </c>
      <c r="L5" s="54">
        <f>AVERAGE(B5:K5)</f>
        <v>4</v>
      </c>
      <c r="M5" s="13" t="s">
        <v>17</v>
      </c>
      <c r="N5" s="14">
        <f>COUNTIF(B5:K5,6)</f>
        <v>1</v>
      </c>
      <c r="O5" s="14">
        <f>COUNTIF(B5:K5,1)</f>
        <v>0</v>
      </c>
      <c r="P5" s="14" t="str">
        <f>IF(O5&gt;0,"brak promocji",IF(L5&lt;4.75,"promocja","promocja z wyróżnieniem"))</f>
        <v>promocja</v>
      </c>
    </row>
    <row r="6" spans="1:16" s="15" customFormat="1" ht="13.8" x14ac:dyDescent="0.3">
      <c r="A6" s="11">
        <v>2</v>
      </c>
      <c r="B6" s="12">
        <v>4</v>
      </c>
      <c r="C6" s="12">
        <v>5</v>
      </c>
      <c r="D6" s="12">
        <v>6</v>
      </c>
      <c r="E6" s="12">
        <v>4</v>
      </c>
      <c r="F6" s="12">
        <v>4</v>
      </c>
      <c r="G6" s="12">
        <v>4</v>
      </c>
      <c r="H6" s="12">
        <v>3</v>
      </c>
      <c r="I6" s="12">
        <v>5</v>
      </c>
      <c r="J6" s="12">
        <v>1</v>
      </c>
      <c r="K6" s="12">
        <v>3</v>
      </c>
      <c r="L6" s="54">
        <f t="shared" ref="L6:L19" si="0">AVERAGE(B6:K6)</f>
        <v>3.9</v>
      </c>
      <c r="M6" s="13" t="s">
        <v>18</v>
      </c>
      <c r="N6" s="14">
        <f t="shared" ref="N6:N19" si="1">COUNTIF(B6:K6,6)</f>
        <v>1</v>
      </c>
      <c r="O6" s="14">
        <f t="shared" ref="O6:O19" si="2">COUNTIF(B6:K6,1)</f>
        <v>1</v>
      </c>
      <c r="P6" s="14" t="str">
        <f t="shared" ref="P6:P19" si="3">IF(O6&gt;0,"brak promocji",IF(L6&lt;4.75,"promocja","promocja z wyróżnieniem"))</f>
        <v>brak promocji</v>
      </c>
    </row>
    <row r="7" spans="1:16" s="15" customFormat="1" ht="13.8" x14ac:dyDescent="0.3">
      <c r="A7" s="11">
        <v>3</v>
      </c>
      <c r="B7" s="12">
        <v>2</v>
      </c>
      <c r="C7" s="12">
        <v>3</v>
      </c>
      <c r="D7" s="12">
        <v>3</v>
      </c>
      <c r="E7" s="12">
        <v>3</v>
      </c>
      <c r="F7" s="12">
        <v>3</v>
      </c>
      <c r="G7" s="12">
        <v>3</v>
      </c>
      <c r="H7" s="12">
        <v>3</v>
      </c>
      <c r="I7" s="12">
        <v>4</v>
      </c>
      <c r="J7" s="12">
        <v>5</v>
      </c>
      <c r="K7" s="12">
        <v>4</v>
      </c>
      <c r="L7" s="54">
        <f t="shared" si="0"/>
        <v>3.3</v>
      </c>
      <c r="M7" s="13" t="s">
        <v>19</v>
      </c>
      <c r="N7" s="14">
        <f t="shared" si="1"/>
        <v>0</v>
      </c>
      <c r="O7" s="14">
        <f t="shared" si="2"/>
        <v>0</v>
      </c>
      <c r="P7" s="14" t="str">
        <f t="shared" si="3"/>
        <v>promocja</v>
      </c>
    </row>
    <row r="8" spans="1:16" s="15" customFormat="1" ht="13.8" x14ac:dyDescent="0.3">
      <c r="A8" s="11">
        <v>4</v>
      </c>
      <c r="B8" s="12">
        <v>4</v>
      </c>
      <c r="C8" s="12">
        <v>3</v>
      </c>
      <c r="D8" s="12">
        <v>6</v>
      </c>
      <c r="E8" s="12">
        <v>4</v>
      </c>
      <c r="F8" s="12">
        <v>4</v>
      </c>
      <c r="G8" s="12">
        <v>4</v>
      </c>
      <c r="H8" s="12">
        <v>3</v>
      </c>
      <c r="I8" s="12">
        <v>5</v>
      </c>
      <c r="J8" s="12">
        <v>5</v>
      </c>
      <c r="K8" s="12">
        <v>4</v>
      </c>
      <c r="L8" s="54">
        <f t="shared" si="0"/>
        <v>4.2</v>
      </c>
      <c r="M8" s="13" t="s">
        <v>20</v>
      </c>
      <c r="N8" s="14">
        <f t="shared" si="1"/>
        <v>1</v>
      </c>
      <c r="O8" s="14">
        <f t="shared" si="2"/>
        <v>0</v>
      </c>
      <c r="P8" s="14" t="str">
        <f t="shared" si="3"/>
        <v>promocja</v>
      </c>
    </row>
    <row r="9" spans="1:16" s="15" customFormat="1" ht="13.8" x14ac:dyDescent="0.3">
      <c r="A9" s="11">
        <v>5</v>
      </c>
      <c r="B9" s="12">
        <v>3</v>
      </c>
      <c r="C9" s="12">
        <v>3</v>
      </c>
      <c r="D9" s="12">
        <v>6</v>
      </c>
      <c r="E9" s="12">
        <v>3</v>
      </c>
      <c r="F9" s="12">
        <v>4</v>
      </c>
      <c r="G9" s="12">
        <v>4</v>
      </c>
      <c r="H9" s="12">
        <v>3</v>
      </c>
      <c r="I9" s="12">
        <v>4</v>
      </c>
      <c r="J9" s="12">
        <v>5</v>
      </c>
      <c r="K9" s="12">
        <v>5</v>
      </c>
      <c r="L9" s="54">
        <f t="shared" si="0"/>
        <v>4</v>
      </c>
      <c r="M9" s="13" t="s">
        <v>21</v>
      </c>
      <c r="N9" s="14">
        <f t="shared" si="1"/>
        <v>1</v>
      </c>
      <c r="O9" s="14">
        <f t="shared" si="2"/>
        <v>0</v>
      </c>
      <c r="P9" s="14" t="str">
        <f t="shared" si="3"/>
        <v>promocja</v>
      </c>
    </row>
    <row r="10" spans="1:16" s="15" customFormat="1" ht="13.8" x14ac:dyDescent="0.3">
      <c r="A10" s="11">
        <v>6</v>
      </c>
      <c r="B10" s="12">
        <v>5</v>
      </c>
      <c r="C10" s="12">
        <v>5</v>
      </c>
      <c r="D10" s="12">
        <v>5</v>
      </c>
      <c r="E10" s="12">
        <v>5</v>
      </c>
      <c r="F10" s="12">
        <v>5</v>
      </c>
      <c r="G10" s="12">
        <v>6</v>
      </c>
      <c r="H10" s="12">
        <v>4</v>
      </c>
      <c r="I10" s="12">
        <v>5</v>
      </c>
      <c r="J10" s="12">
        <v>6</v>
      </c>
      <c r="K10" s="12">
        <v>4</v>
      </c>
      <c r="L10" s="54">
        <f t="shared" si="0"/>
        <v>5</v>
      </c>
      <c r="M10" s="13" t="s">
        <v>22</v>
      </c>
      <c r="N10" s="14">
        <f t="shared" si="1"/>
        <v>2</v>
      </c>
      <c r="O10" s="14">
        <f t="shared" si="2"/>
        <v>0</v>
      </c>
      <c r="P10" s="14" t="str">
        <f t="shared" si="3"/>
        <v>promocja z wyróżnieniem</v>
      </c>
    </row>
    <row r="11" spans="1:16" s="15" customFormat="1" ht="13.8" x14ac:dyDescent="0.3">
      <c r="A11" s="11">
        <v>7</v>
      </c>
      <c r="B11" s="12">
        <v>4</v>
      </c>
      <c r="C11" s="12">
        <v>3</v>
      </c>
      <c r="D11" s="12">
        <v>4</v>
      </c>
      <c r="E11" s="12">
        <v>4</v>
      </c>
      <c r="F11" s="12">
        <v>4</v>
      </c>
      <c r="G11" s="12">
        <v>4</v>
      </c>
      <c r="H11" s="12">
        <v>4</v>
      </c>
      <c r="I11" s="12">
        <v>5</v>
      </c>
      <c r="J11" s="12">
        <v>5</v>
      </c>
      <c r="K11" s="12">
        <v>4</v>
      </c>
      <c r="L11" s="54">
        <f t="shared" si="0"/>
        <v>4.0999999999999996</v>
      </c>
      <c r="M11" s="13" t="s">
        <v>23</v>
      </c>
      <c r="N11" s="14">
        <f t="shared" si="1"/>
        <v>0</v>
      </c>
      <c r="O11" s="14">
        <f t="shared" si="2"/>
        <v>0</v>
      </c>
      <c r="P11" s="14" t="str">
        <f t="shared" si="3"/>
        <v>promocja</v>
      </c>
    </row>
    <row r="12" spans="1:16" s="15" customFormat="1" ht="13.8" x14ac:dyDescent="0.3">
      <c r="A12" s="11">
        <v>8</v>
      </c>
      <c r="B12" s="12">
        <v>4</v>
      </c>
      <c r="C12" s="12">
        <v>5</v>
      </c>
      <c r="D12" s="12">
        <v>5</v>
      </c>
      <c r="E12" s="12">
        <v>4</v>
      </c>
      <c r="F12" s="12">
        <v>4</v>
      </c>
      <c r="G12" s="12">
        <v>5</v>
      </c>
      <c r="H12" s="12">
        <v>4</v>
      </c>
      <c r="I12" s="12">
        <v>5</v>
      </c>
      <c r="J12" s="12">
        <v>5</v>
      </c>
      <c r="K12" s="12">
        <v>4</v>
      </c>
      <c r="L12" s="54">
        <f t="shared" si="0"/>
        <v>4.5</v>
      </c>
      <c r="M12" s="13" t="s">
        <v>24</v>
      </c>
      <c r="N12" s="14">
        <f t="shared" si="1"/>
        <v>0</v>
      </c>
      <c r="O12" s="14">
        <f t="shared" si="2"/>
        <v>0</v>
      </c>
      <c r="P12" s="14" t="str">
        <f t="shared" si="3"/>
        <v>promocja</v>
      </c>
    </row>
    <row r="13" spans="1:16" s="15" customFormat="1" ht="13.8" x14ac:dyDescent="0.3">
      <c r="A13" s="11">
        <v>9</v>
      </c>
      <c r="B13" s="12">
        <v>4</v>
      </c>
      <c r="C13" s="12">
        <v>5</v>
      </c>
      <c r="D13" s="12">
        <v>5</v>
      </c>
      <c r="E13" s="12">
        <v>5</v>
      </c>
      <c r="F13" s="12">
        <v>5</v>
      </c>
      <c r="G13" s="12">
        <v>5</v>
      </c>
      <c r="H13" s="12">
        <v>4</v>
      </c>
      <c r="I13" s="12">
        <v>5</v>
      </c>
      <c r="J13" s="12">
        <v>5</v>
      </c>
      <c r="K13" s="12">
        <v>5</v>
      </c>
      <c r="L13" s="54">
        <f t="shared" si="0"/>
        <v>4.8</v>
      </c>
      <c r="M13" s="13" t="s">
        <v>25</v>
      </c>
      <c r="N13" s="14">
        <f t="shared" si="1"/>
        <v>0</v>
      </c>
      <c r="O13" s="14">
        <f t="shared" si="2"/>
        <v>0</v>
      </c>
      <c r="P13" s="14" t="str">
        <f t="shared" si="3"/>
        <v>promocja z wyróżnieniem</v>
      </c>
    </row>
    <row r="14" spans="1:16" s="15" customFormat="1" ht="13.8" x14ac:dyDescent="0.3">
      <c r="A14" s="11">
        <v>10</v>
      </c>
      <c r="B14" s="12">
        <v>4</v>
      </c>
      <c r="C14" s="12">
        <v>4</v>
      </c>
      <c r="D14" s="12">
        <v>6</v>
      </c>
      <c r="E14" s="12">
        <v>4</v>
      </c>
      <c r="F14" s="12">
        <v>4</v>
      </c>
      <c r="G14" s="12">
        <v>4</v>
      </c>
      <c r="H14" s="12">
        <v>3</v>
      </c>
      <c r="I14" s="12">
        <v>5</v>
      </c>
      <c r="J14" s="12">
        <v>5</v>
      </c>
      <c r="K14" s="12">
        <v>5</v>
      </c>
      <c r="L14" s="54">
        <f t="shared" si="0"/>
        <v>4.4000000000000004</v>
      </c>
      <c r="M14" s="13" t="s">
        <v>26</v>
      </c>
      <c r="N14" s="14">
        <f t="shared" si="1"/>
        <v>1</v>
      </c>
      <c r="O14" s="14">
        <f t="shared" si="2"/>
        <v>0</v>
      </c>
      <c r="P14" s="14" t="str">
        <f t="shared" si="3"/>
        <v>promocja</v>
      </c>
    </row>
    <row r="15" spans="1:16" s="15" customFormat="1" ht="13.8" x14ac:dyDescent="0.3">
      <c r="A15" s="11">
        <v>11</v>
      </c>
      <c r="B15" s="12">
        <v>4</v>
      </c>
      <c r="C15" s="12">
        <v>5</v>
      </c>
      <c r="D15" s="12">
        <v>5</v>
      </c>
      <c r="E15" s="12">
        <v>4</v>
      </c>
      <c r="F15" s="12">
        <v>5</v>
      </c>
      <c r="G15" s="12">
        <v>6</v>
      </c>
      <c r="H15" s="12">
        <v>5</v>
      </c>
      <c r="I15" s="12">
        <v>5</v>
      </c>
      <c r="J15" s="12">
        <v>5</v>
      </c>
      <c r="K15" s="12">
        <v>5</v>
      </c>
      <c r="L15" s="54">
        <f t="shared" si="0"/>
        <v>4.9000000000000004</v>
      </c>
      <c r="M15" s="13" t="s">
        <v>27</v>
      </c>
      <c r="N15" s="14">
        <f t="shared" si="1"/>
        <v>1</v>
      </c>
      <c r="O15" s="14">
        <f t="shared" si="2"/>
        <v>0</v>
      </c>
      <c r="P15" s="14" t="str">
        <f t="shared" si="3"/>
        <v>promocja z wyróżnieniem</v>
      </c>
    </row>
    <row r="16" spans="1:16" s="15" customFormat="1" ht="13.8" x14ac:dyDescent="0.3">
      <c r="A16" s="11">
        <v>12</v>
      </c>
      <c r="B16" s="12">
        <v>3</v>
      </c>
      <c r="C16" s="12">
        <v>3</v>
      </c>
      <c r="D16" s="12">
        <v>5</v>
      </c>
      <c r="E16" s="12">
        <v>5</v>
      </c>
      <c r="F16" s="12">
        <v>5</v>
      </c>
      <c r="G16" s="12">
        <v>5</v>
      </c>
      <c r="H16" s="12">
        <v>4</v>
      </c>
      <c r="I16" s="12">
        <v>5</v>
      </c>
      <c r="J16" s="12">
        <v>5</v>
      </c>
      <c r="K16" s="12">
        <v>6</v>
      </c>
      <c r="L16" s="54">
        <f t="shared" si="0"/>
        <v>4.5999999999999996</v>
      </c>
      <c r="M16" s="13" t="s">
        <v>28</v>
      </c>
      <c r="N16" s="14">
        <f t="shared" si="1"/>
        <v>1</v>
      </c>
      <c r="O16" s="14">
        <f t="shared" si="2"/>
        <v>0</v>
      </c>
      <c r="P16" s="14" t="str">
        <f t="shared" si="3"/>
        <v>promocja</v>
      </c>
    </row>
    <row r="17" spans="1:16" s="15" customFormat="1" ht="13.8" x14ac:dyDescent="0.3">
      <c r="A17" s="11">
        <v>13</v>
      </c>
      <c r="B17" s="12">
        <v>4</v>
      </c>
      <c r="C17" s="12">
        <v>3</v>
      </c>
      <c r="D17" s="12">
        <v>4</v>
      </c>
      <c r="E17" s="12">
        <v>4</v>
      </c>
      <c r="F17" s="12">
        <v>4</v>
      </c>
      <c r="G17" s="12">
        <v>3</v>
      </c>
      <c r="H17" s="12">
        <v>3</v>
      </c>
      <c r="I17" s="12">
        <v>4</v>
      </c>
      <c r="J17" s="12">
        <v>4</v>
      </c>
      <c r="K17" s="12">
        <v>5</v>
      </c>
      <c r="L17" s="54">
        <f t="shared" si="0"/>
        <v>3.8</v>
      </c>
      <c r="M17" s="13" t="s">
        <v>29</v>
      </c>
      <c r="N17" s="14">
        <f t="shared" si="1"/>
        <v>0</v>
      </c>
      <c r="O17" s="14">
        <f t="shared" si="2"/>
        <v>0</v>
      </c>
      <c r="P17" s="14" t="str">
        <f t="shared" si="3"/>
        <v>promocja</v>
      </c>
    </row>
    <row r="18" spans="1:16" s="15" customFormat="1" ht="13.8" x14ac:dyDescent="0.3">
      <c r="A18" s="11">
        <v>14</v>
      </c>
      <c r="B18" s="12">
        <v>4</v>
      </c>
      <c r="C18" s="12">
        <v>3</v>
      </c>
      <c r="D18" s="12">
        <v>3</v>
      </c>
      <c r="E18" s="12">
        <v>4</v>
      </c>
      <c r="F18" s="12">
        <v>3</v>
      </c>
      <c r="G18" s="12">
        <v>4</v>
      </c>
      <c r="H18" s="12">
        <v>3</v>
      </c>
      <c r="I18" s="12">
        <v>4</v>
      </c>
      <c r="J18" s="12">
        <v>4</v>
      </c>
      <c r="K18" s="12">
        <v>5</v>
      </c>
      <c r="L18" s="54">
        <f t="shared" si="0"/>
        <v>3.7</v>
      </c>
      <c r="M18" s="13" t="s">
        <v>30</v>
      </c>
      <c r="N18" s="14">
        <f t="shared" si="1"/>
        <v>0</v>
      </c>
      <c r="O18" s="14">
        <f t="shared" si="2"/>
        <v>0</v>
      </c>
      <c r="P18" s="14" t="str">
        <f t="shared" si="3"/>
        <v>promocja</v>
      </c>
    </row>
    <row r="19" spans="1:16" s="15" customFormat="1" ht="13.8" x14ac:dyDescent="0.3">
      <c r="A19" s="11">
        <v>15</v>
      </c>
      <c r="B19" s="12">
        <v>4</v>
      </c>
      <c r="C19" s="12">
        <v>4</v>
      </c>
      <c r="D19" s="12">
        <v>4</v>
      </c>
      <c r="E19" s="12">
        <v>5</v>
      </c>
      <c r="F19" s="12">
        <v>5</v>
      </c>
      <c r="G19" s="12">
        <v>4</v>
      </c>
      <c r="H19" s="12">
        <v>4</v>
      </c>
      <c r="I19" s="12">
        <v>5</v>
      </c>
      <c r="J19" s="12">
        <v>5</v>
      </c>
      <c r="K19" s="12">
        <v>6</v>
      </c>
      <c r="L19" s="54">
        <f t="shared" si="0"/>
        <v>4.5999999999999996</v>
      </c>
      <c r="M19" s="13" t="s">
        <v>31</v>
      </c>
      <c r="N19" s="14">
        <f t="shared" si="1"/>
        <v>1</v>
      </c>
      <c r="O19" s="14">
        <f t="shared" si="2"/>
        <v>0</v>
      </c>
      <c r="P19" s="14" t="str">
        <f t="shared" si="3"/>
        <v>promocja</v>
      </c>
    </row>
    <row r="20" spans="1:16" x14ac:dyDescent="0.25">
      <c r="B20"/>
      <c r="C20"/>
      <c r="D20"/>
      <c r="E20"/>
      <c r="F20"/>
      <c r="G20"/>
      <c r="H20"/>
      <c r="I20"/>
      <c r="J20"/>
      <c r="K20"/>
      <c r="L20" s="16"/>
      <c r="M20" s="17"/>
      <c r="N20" s="18"/>
      <c r="O20" s="18"/>
      <c r="P20" s="18"/>
    </row>
    <row r="21" spans="1:16" s="18" customFormat="1" x14ac:dyDescent="0.25">
      <c r="A21" s="19"/>
      <c r="B21" s="20"/>
      <c r="C21" s="21"/>
      <c r="D21" s="20"/>
      <c r="E21" s="21"/>
      <c r="F21" s="21"/>
      <c r="G21" s="20"/>
      <c r="H21" s="20"/>
      <c r="I21" s="20"/>
      <c r="J21" s="20"/>
      <c r="K21" s="20"/>
      <c r="L21" s="22"/>
    </row>
    <row r="22" spans="1:16" ht="13.8" x14ac:dyDescent="0.3">
      <c r="B22" s="51" t="s">
        <v>32</v>
      </c>
      <c r="C22" s="51"/>
      <c r="D22" s="51"/>
      <c r="E22" s="51"/>
      <c r="F22" s="51"/>
      <c r="G22" s="51"/>
      <c r="H22" s="51"/>
      <c r="I22" s="51"/>
      <c r="J22" s="51"/>
      <c r="K22" s="51"/>
      <c r="L22" s="51"/>
    </row>
    <row r="23" spans="1:16" x14ac:dyDescent="0.25">
      <c r="B23"/>
      <c r="C23"/>
      <c r="D23"/>
      <c r="I23"/>
    </row>
    <row r="24" spans="1:16" x14ac:dyDescent="0.25">
      <c r="B24" s="23" t="s">
        <v>33</v>
      </c>
      <c r="C24" s="24"/>
      <c r="D24" s="25">
        <f>AVERAGE(B5:K19)</f>
        <v>4.253333333333333</v>
      </c>
      <c r="I24"/>
    </row>
    <row r="25" spans="1:16" x14ac:dyDescent="0.25">
      <c r="B25" s="23" t="s">
        <v>34</v>
      </c>
      <c r="C25" s="24"/>
      <c r="D25" s="55">
        <f>MAX(L5:L19)</f>
        <v>5</v>
      </c>
      <c r="I25" s="26" t="s">
        <v>35</v>
      </c>
    </row>
    <row r="26" spans="1:16" x14ac:dyDescent="0.25">
      <c r="B26" s="23" t="s">
        <v>36</v>
      </c>
      <c r="C26" s="24"/>
      <c r="D26" s="55">
        <f>MIN(L5:L19)</f>
        <v>3.3</v>
      </c>
      <c r="I26" s="26" t="s">
        <v>93</v>
      </c>
    </row>
    <row r="27" spans="1:16" x14ac:dyDescent="0.25">
      <c r="I27" s="26" t="s">
        <v>94</v>
      </c>
    </row>
  </sheetData>
  <mergeCells count="1">
    <mergeCell ref="B22:L22"/>
  </mergeCells>
  <pageMargins left="0.75" right="0.75" top="1" bottom="1" header="0.51180555555555496" footer="0.51180555555555496"/>
  <pageSetup paperSize="9" firstPageNumber="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MK35"/>
  <sheetViews>
    <sheetView topLeftCell="A8" zoomScale="130" zoomScaleNormal="130" workbookViewId="0">
      <selection activeCell="G12" sqref="G12:G26"/>
    </sheetView>
  </sheetViews>
  <sheetFormatPr defaultRowHeight="13.2" x14ac:dyDescent="0.25"/>
  <cols>
    <col min="1" max="1" width="9.109375" style="27"/>
    <col min="2" max="2" width="20.33203125" style="27"/>
    <col min="3" max="3" width="16.88671875" style="27"/>
    <col min="4" max="4" width="15.44140625" style="27"/>
    <col min="5" max="5" width="12.88671875" style="27"/>
    <col min="6" max="6" width="15.88671875" style="27"/>
    <col min="7" max="7" width="27" style="27"/>
    <col min="8" max="1025" width="9.109375" style="27"/>
  </cols>
  <sheetData>
    <row r="1" spans="1:7" x14ac:dyDescent="0.25">
      <c r="A1"/>
      <c r="B1"/>
      <c r="C1"/>
      <c r="D1"/>
      <c r="E1"/>
      <c r="F1"/>
      <c r="G1"/>
    </row>
    <row r="2" spans="1:7" x14ac:dyDescent="0.25">
      <c r="A2"/>
      <c r="B2"/>
      <c r="C2"/>
      <c r="D2"/>
      <c r="E2"/>
      <c r="F2"/>
      <c r="G2"/>
    </row>
    <row r="3" spans="1:7" ht="15.6" x14ac:dyDescent="0.3">
      <c r="A3" s="52" t="s">
        <v>37</v>
      </c>
      <c r="B3" s="52"/>
      <c r="C3" s="52"/>
      <c r="D3" s="52"/>
      <c r="E3" s="52"/>
      <c r="F3" s="52"/>
      <c r="G3" s="52"/>
    </row>
    <row r="4" spans="1:7" ht="13.8" x14ac:dyDescent="0.3">
      <c r="A4" s="28"/>
      <c r="B4" s="28"/>
      <c r="C4" s="28"/>
      <c r="D4" s="28"/>
      <c r="E4" s="28"/>
      <c r="F4" s="28"/>
      <c r="G4" s="28"/>
    </row>
    <row r="5" spans="1:7" ht="13.8" x14ac:dyDescent="0.3">
      <c r="A5" s="28"/>
      <c r="B5" s="29"/>
      <c r="C5" s="30"/>
      <c r="D5" s="53"/>
      <c r="E5" s="53"/>
      <c r="F5" s="28"/>
      <c r="G5" s="28"/>
    </row>
    <row r="6" spans="1:7" ht="13.8" x14ac:dyDescent="0.3">
      <c r="A6" s="28"/>
      <c r="B6" s="29"/>
      <c r="C6" s="30"/>
      <c r="D6" s="53"/>
      <c r="E6" s="53"/>
      <c r="F6" s="28"/>
      <c r="G6" s="28"/>
    </row>
    <row r="7" spans="1:7" ht="13.8" x14ac:dyDescent="0.3">
      <c r="A7" s="28"/>
      <c r="B7" s="29"/>
      <c r="C7" s="30"/>
      <c r="D7" s="53"/>
      <c r="E7" s="53"/>
      <c r="F7" s="28"/>
      <c r="G7" s="28"/>
    </row>
    <row r="8" spans="1:7" ht="13.8" x14ac:dyDescent="0.3">
      <c r="A8" s="28"/>
      <c r="B8" s="31"/>
      <c r="C8" s="28"/>
      <c r="D8" s="28"/>
      <c r="E8" s="28"/>
      <c r="F8" s="28"/>
      <c r="G8" s="28"/>
    </row>
    <row r="9" spans="1:7" ht="13.8" x14ac:dyDescent="0.3">
      <c r="A9"/>
      <c r="B9" s="32" t="s">
        <v>38</v>
      </c>
      <c r="C9" s="56">
        <v>100</v>
      </c>
      <c r="D9"/>
      <c r="E9"/>
      <c r="F9"/>
      <c r="G9"/>
    </row>
    <row r="10" spans="1:7" x14ac:dyDescent="0.25">
      <c r="A10"/>
      <c r="B10"/>
      <c r="C10"/>
      <c r="D10"/>
      <c r="E10"/>
      <c r="F10"/>
      <c r="G10"/>
    </row>
    <row r="11" spans="1:7" ht="14.4" x14ac:dyDescent="0.3">
      <c r="A11" s="13" t="s">
        <v>39</v>
      </c>
      <c r="B11" s="33" t="s">
        <v>40</v>
      </c>
      <c r="C11" s="34" t="s">
        <v>41</v>
      </c>
      <c r="D11" s="34" t="s">
        <v>42</v>
      </c>
      <c r="E11" s="34" t="s">
        <v>43</v>
      </c>
      <c r="F11" s="34" t="s">
        <v>44</v>
      </c>
      <c r="G11" s="34" t="s">
        <v>45</v>
      </c>
    </row>
    <row r="12" spans="1:7" ht="14.4" x14ac:dyDescent="0.3">
      <c r="A12" s="13">
        <v>1</v>
      </c>
      <c r="B12" s="35" t="s">
        <v>17</v>
      </c>
      <c r="C12" s="36" t="s">
        <v>46</v>
      </c>
      <c r="D12" s="57">
        <f>Średnie!L5</f>
        <v>4</v>
      </c>
      <c r="E12" s="57">
        <f>IF(D12&gt;4.5,$C$9,0)</f>
        <v>0</v>
      </c>
      <c r="F12" s="57" t="str">
        <f>IF(D12&gt;4.5,"bdb","średni")</f>
        <v>średni</v>
      </c>
      <c r="G12" s="57">
        <f>Komitet!D7</f>
        <v>100</v>
      </c>
    </row>
    <row r="13" spans="1:7" ht="14.4" x14ac:dyDescent="0.3">
      <c r="A13" s="13">
        <v>2</v>
      </c>
      <c r="B13" s="35" t="s">
        <v>18</v>
      </c>
      <c r="C13" s="36" t="s">
        <v>47</v>
      </c>
      <c r="D13" s="57">
        <f>Średnie!L6</f>
        <v>3.9</v>
      </c>
      <c r="E13" s="57">
        <f t="shared" ref="E13:E26" si="0">IF(D13&gt;4.5,$C$9,0)</f>
        <v>0</v>
      </c>
      <c r="F13" s="57" t="str">
        <f t="shared" ref="F13:F26" si="1">IF(D13&gt;4.5,"bdb","średni")</f>
        <v>średni</v>
      </c>
      <c r="G13" s="57">
        <f>Komitet!D8</f>
        <v>60</v>
      </c>
    </row>
    <row r="14" spans="1:7" ht="14.4" x14ac:dyDescent="0.3">
      <c r="A14" s="13">
        <v>3</v>
      </c>
      <c r="B14" s="35" t="s">
        <v>19</v>
      </c>
      <c r="C14" s="36" t="s">
        <v>48</v>
      </c>
      <c r="D14" s="57">
        <f>Średnie!L7</f>
        <v>3.3</v>
      </c>
      <c r="E14" s="57">
        <f t="shared" si="0"/>
        <v>0</v>
      </c>
      <c r="F14" s="57" t="str">
        <f t="shared" si="1"/>
        <v>średni</v>
      </c>
      <c r="G14" s="57">
        <f>Komitet!D9</f>
        <v>120</v>
      </c>
    </row>
    <row r="15" spans="1:7" ht="14.4" x14ac:dyDescent="0.3">
      <c r="A15" s="13">
        <v>4</v>
      </c>
      <c r="B15" s="35" t="s">
        <v>20</v>
      </c>
      <c r="C15" s="36" t="s">
        <v>46</v>
      </c>
      <c r="D15" s="57">
        <f>Średnie!L8</f>
        <v>4.2</v>
      </c>
      <c r="E15" s="57">
        <f t="shared" si="0"/>
        <v>0</v>
      </c>
      <c r="F15" s="57" t="str">
        <f t="shared" si="1"/>
        <v>średni</v>
      </c>
      <c r="G15" s="57">
        <f>Komitet!D10</f>
        <v>40</v>
      </c>
    </row>
    <row r="16" spans="1:7" ht="14.4" x14ac:dyDescent="0.3">
      <c r="A16" s="13">
        <v>5</v>
      </c>
      <c r="B16" s="35" t="s">
        <v>21</v>
      </c>
      <c r="C16" s="36" t="s">
        <v>49</v>
      </c>
      <c r="D16" s="57">
        <f>Średnie!L9</f>
        <v>4</v>
      </c>
      <c r="E16" s="57">
        <f t="shared" si="0"/>
        <v>0</v>
      </c>
      <c r="F16" s="57" t="str">
        <f t="shared" si="1"/>
        <v>średni</v>
      </c>
      <c r="G16" s="57">
        <f>Komitet!D11</f>
        <v>140</v>
      </c>
    </row>
    <row r="17" spans="1:7" ht="14.4" x14ac:dyDescent="0.3">
      <c r="A17" s="13">
        <v>6</v>
      </c>
      <c r="B17" s="35" t="s">
        <v>22</v>
      </c>
      <c r="C17" s="36" t="s">
        <v>46</v>
      </c>
      <c r="D17" s="57">
        <f>Średnie!L10</f>
        <v>5</v>
      </c>
      <c r="E17" s="57">
        <f t="shared" si="0"/>
        <v>100</v>
      </c>
      <c r="F17" s="57" t="str">
        <f t="shared" si="1"/>
        <v>bdb</v>
      </c>
      <c r="G17" s="57">
        <f>Komitet!D12</f>
        <v>60</v>
      </c>
    </row>
    <row r="18" spans="1:7" ht="14.4" x14ac:dyDescent="0.3">
      <c r="A18" s="13">
        <v>7</v>
      </c>
      <c r="B18" s="35" t="s">
        <v>23</v>
      </c>
      <c r="C18" s="36" t="s">
        <v>47</v>
      </c>
      <c r="D18" s="57">
        <f>Średnie!L11</f>
        <v>4.0999999999999996</v>
      </c>
      <c r="E18" s="57">
        <f t="shared" si="0"/>
        <v>0</v>
      </c>
      <c r="F18" s="57" t="str">
        <f t="shared" si="1"/>
        <v>średni</v>
      </c>
      <c r="G18" s="57">
        <f>Komitet!D13</f>
        <v>100</v>
      </c>
    </row>
    <row r="19" spans="1:7" ht="14.4" x14ac:dyDescent="0.3">
      <c r="A19" s="13">
        <v>8</v>
      </c>
      <c r="B19" s="35" t="s">
        <v>24</v>
      </c>
      <c r="C19" s="36" t="s">
        <v>47</v>
      </c>
      <c r="D19" s="57">
        <f>Średnie!L12</f>
        <v>4.5</v>
      </c>
      <c r="E19" s="57">
        <f t="shared" si="0"/>
        <v>0</v>
      </c>
      <c r="F19" s="57" t="str">
        <f t="shared" si="1"/>
        <v>średni</v>
      </c>
      <c r="G19" s="57">
        <f>Komitet!D14</f>
        <v>40</v>
      </c>
    </row>
    <row r="20" spans="1:7" ht="14.4" x14ac:dyDescent="0.3">
      <c r="A20" s="13">
        <v>9</v>
      </c>
      <c r="B20" s="35" t="s">
        <v>25</v>
      </c>
      <c r="C20" s="36" t="s">
        <v>49</v>
      </c>
      <c r="D20" s="57">
        <f>Średnie!L13</f>
        <v>4.8</v>
      </c>
      <c r="E20" s="57">
        <f t="shared" si="0"/>
        <v>100</v>
      </c>
      <c r="F20" s="57" t="str">
        <f t="shared" si="1"/>
        <v>bdb</v>
      </c>
      <c r="G20" s="57">
        <f>Komitet!D15</f>
        <v>180</v>
      </c>
    </row>
    <row r="21" spans="1:7" ht="14.4" x14ac:dyDescent="0.3">
      <c r="A21" s="13">
        <v>10</v>
      </c>
      <c r="B21" s="35" t="s">
        <v>26</v>
      </c>
      <c r="C21" s="36" t="s">
        <v>50</v>
      </c>
      <c r="D21" s="57">
        <f>Średnie!L14</f>
        <v>4.4000000000000004</v>
      </c>
      <c r="E21" s="57">
        <f t="shared" si="0"/>
        <v>0</v>
      </c>
      <c r="F21" s="57" t="str">
        <f t="shared" si="1"/>
        <v>średni</v>
      </c>
      <c r="G21" s="57">
        <f>Komitet!D16</f>
        <v>60</v>
      </c>
    </row>
    <row r="22" spans="1:7" ht="14.4" x14ac:dyDescent="0.3">
      <c r="A22" s="13">
        <v>11</v>
      </c>
      <c r="B22" s="35" t="s">
        <v>27</v>
      </c>
      <c r="C22" s="36" t="s">
        <v>51</v>
      </c>
      <c r="D22" s="57">
        <f>Średnie!L15</f>
        <v>4.9000000000000004</v>
      </c>
      <c r="E22" s="57">
        <f t="shared" si="0"/>
        <v>100</v>
      </c>
      <c r="F22" s="57" t="str">
        <f t="shared" si="1"/>
        <v>bdb</v>
      </c>
      <c r="G22" s="57">
        <f>Komitet!D17</f>
        <v>40</v>
      </c>
    </row>
    <row r="23" spans="1:7" ht="14.4" x14ac:dyDescent="0.3">
      <c r="A23" s="13">
        <v>12</v>
      </c>
      <c r="B23" s="35" t="s">
        <v>28</v>
      </c>
      <c r="C23" s="36" t="s">
        <v>52</v>
      </c>
      <c r="D23" s="57">
        <f>Średnie!L16</f>
        <v>4.5999999999999996</v>
      </c>
      <c r="E23" s="57">
        <f t="shared" si="0"/>
        <v>100</v>
      </c>
      <c r="F23" s="57" t="str">
        <f t="shared" si="1"/>
        <v>bdb</v>
      </c>
      <c r="G23" s="57">
        <f>Komitet!D18</f>
        <v>80</v>
      </c>
    </row>
    <row r="24" spans="1:7" ht="14.4" x14ac:dyDescent="0.3">
      <c r="A24" s="13">
        <v>13</v>
      </c>
      <c r="B24" s="35" t="s">
        <v>29</v>
      </c>
      <c r="C24" s="36" t="s">
        <v>53</v>
      </c>
      <c r="D24" s="57">
        <f>Średnie!L17</f>
        <v>3.8</v>
      </c>
      <c r="E24" s="57">
        <f t="shared" si="0"/>
        <v>0</v>
      </c>
      <c r="F24" s="57" t="str">
        <f t="shared" si="1"/>
        <v>średni</v>
      </c>
      <c r="G24" s="57">
        <f>Komitet!D19</f>
        <v>120</v>
      </c>
    </row>
    <row r="25" spans="1:7" ht="14.4" x14ac:dyDescent="0.3">
      <c r="A25" s="13">
        <v>14</v>
      </c>
      <c r="B25" s="35" t="s">
        <v>30</v>
      </c>
      <c r="C25" s="36" t="s">
        <v>54</v>
      </c>
      <c r="D25" s="57">
        <f>Średnie!L18</f>
        <v>3.7</v>
      </c>
      <c r="E25" s="57">
        <f t="shared" si="0"/>
        <v>0</v>
      </c>
      <c r="F25" s="57" t="str">
        <f t="shared" si="1"/>
        <v>średni</v>
      </c>
      <c r="G25" s="57">
        <f>Komitet!D20</f>
        <v>40</v>
      </c>
    </row>
    <row r="26" spans="1:7" ht="14.4" x14ac:dyDescent="0.3">
      <c r="A26" s="13">
        <v>15</v>
      </c>
      <c r="B26" s="35" t="s">
        <v>31</v>
      </c>
      <c r="C26" s="36" t="s">
        <v>53</v>
      </c>
      <c r="D26" s="57">
        <f>Średnie!L19</f>
        <v>4.5999999999999996</v>
      </c>
      <c r="E26" s="57">
        <f t="shared" si="0"/>
        <v>100</v>
      </c>
      <c r="F26" s="57" t="str">
        <f t="shared" si="1"/>
        <v>bdb</v>
      </c>
      <c r="G26" s="57">
        <f>Komitet!D21</f>
        <v>160</v>
      </c>
    </row>
    <row r="27" spans="1:7" x14ac:dyDescent="0.25">
      <c r="B27"/>
      <c r="C27"/>
      <c r="D27"/>
      <c r="E27"/>
      <c r="F27"/>
    </row>
    <row r="28" spans="1:7" x14ac:dyDescent="0.25">
      <c r="B28"/>
      <c r="C28"/>
      <c r="D28"/>
      <c r="E28"/>
      <c r="F28"/>
    </row>
    <row r="29" spans="1:7" x14ac:dyDescent="0.25">
      <c r="B29"/>
      <c r="C29"/>
      <c r="D29"/>
      <c r="E29"/>
      <c r="F29"/>
    </row>
    <row r="30" spans="1:7" ht="13.8" x14ac:dyDescent="0.3">
      <c r="B30" s="37" t="s">
        <v>55</v>
      </c>
      <c r="C30" s="38"/>
      <c r="D30" s="38"/>
      <c r="E30" s="38"/>
      <c r="F30" s="39"/>
    </row>
    <row r="31" spans="1:7" ht="13.8" x14ac:dyDescent="0.3">
      <c r="B31" s="40" t="s">
        <v>56</v>
      </c>
      <c r="C31" s="41"/>
      <c r="D31" s="41"/>
      <c r="E31" s="41"/>
      <c r="F31" s="42"/>
    </row>
    <row r="32" spans="1:7" x14ac:dyDescent="0.25">
      <c r="B32"/>
      <c r="C32"/>
      <c r="D32"/>
      <c r="E32"/>
      <c r="F32"/>
    </row>
    <row r="33" spans="2:6" ht="13.8" x14ac:dyDescent="0.3">
      <c r="B33" s="43" t="s">
        <v>57</v>
      </c>
      <c r="C33" s="44"/>
      <c r="D33" s="44"/>
      <c r="E33" s="44"/>
      <c r="F33" s="45"/>
    </row>
    <row r="34" spans="2:6" x14ac:dyDescent="0.25">
      <c r="B34"/>
      <c r="C34"/>
      <c r="D34"/>
      <c r="E34"/>
      <c r="F34"/>
    </row>
    <row r="35" spans="2:6" ht="13.8" x14ac:dyDescent="0.3">
      <c r="B35" s="43" t="s">
        <v>58</v>
      </c>
      <c r="C35" s="44"/>
      <c r="D35" s="44"/>
      <c r="E35" s="44"/>
      <c r="F35" s="45"/>
    </row>
  </sheetData>
  <mergeCells count="4">
    <mergeCell ref="A3:G3"/>
    <mergeCell ref="D5:E5"/>
    <mergeCell ref="D6:E6"/>
    <mergeCell ref="D7:E7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topLeftCell="A3" zoomScale="130" zoomScaleNormal="130" workbookViewId="0">
      <selection activeCell="G19" sqref="G19"/>
    </sheetView>
  </sheetViews>
  <sheetFormatPr defaultRowHeight="13.2" x14ac:dyDescent="0.25"/>
  <cols>
    <col min="1" max="1" width="7.109375"/>
    <col min="2" max="2" width="18.33203125"/>
    <col min="3" max="3" width="13.88671875"/>
    <col min="4" max="4" width="11.44140625"/>
    <col min="5" max="5" width="13.109375"/>
    <col min="6" max="1025" width="8.6640625"/>
  </cols>
  <sheetData>
    <row r="2" spans="1:5" ht="15.6" x14ac:dyDescent="0.3">
      <c r="A2" s="52" t="s">
        <v>59</v>
      </c>
      <c r="B2" s="52"/>
      <c r="C2" s="52"/>
      <c r="D2" s="52"/>
      <c r="E2" s="52"/>
    </row>
    <row r="3" spans="1:5" ht="13.8" x14ac:dyDescent="0.3">
      <c r="B3" s="46" t="s">
        <v>60</v>
      </c>
      <c r="C3" s="58">
        <v>20</v>
      </c>
    </row>
    <row r="4" spans="1:5" ht="13.8" x14ac:dyDescent="0.3">
      <c r="B4" s="46" t="s">
        <v>61</v>
      </c>
      <c r="C4" s="58">
        <v>10</v>
      </c>
    </row>
    <row r="6" spans="1:5" ht="13.8" x14ac:dyDescent="0.25">
      <c r="A6" s="47" t="s">
        <v>39</v>
      </c>
      <c r="B6" s="33" t="s">
        <v>40</v>
      </c>
      <c r="C6" s="47" t="s">
        <v>62</v>
      </c>
      <c r="D6" s="47" t="s">
        <v>63</v>
      </c>
      <c r="E6" s="47" t="s">
        <v>64</v>
      </c>
    </row>
    <row r="7" spans="1:5" ht="13.8" x14ac:dyDescent="0.25">
      <c r="A7" s="47">
        <v>1</v>
      </c>
      <c r="B7" s="35" t="s">
        <v>17</v>
      </c>
      <c r="C7" s="25">
        <v>5</v>
      </c>
      <c r="D7" s="59">
        <f>C7*$C$3</f>
        <v>100</v>
      </c>
      <c r="E7" s="59">
        <f>$C$4*$C$3-D7</f>
        <v>100</v>
      </c>
    </row>
    <row r="8" spans="1:5" ht="13.8" x14ac:dyDescent="0.25">
      <c r="A8" s="47">
        <v>2</v>
      </c>
      <c r="B8" s="35" t="s">
        <v>18</v>
      </c>
      <c r="C8" s="25">
        <v>3</v>
      </c>
      <c r="D8" s="59">
        <f t="shared" ref="D8:D22" si="0">C8*$C$3</f>
        <v>60</v>
      </c>
      <c r="E8" s="59">
        <f t="shared" ref="E8:E22" si="1">$C$4*$C$3-D8</f>
        <v>140</v>
      </c>
    </row>
    <row r="9" spans="1:5" ht="13.8" x14ac:dyDescent="0.25">
      <c r="A9" s="47">
        <v>3</v>
      </c>
      <c r="B9" s="35" t="s">
        <v>19</v>
      </c>
      <c r="C9" s="25">
        <v>6</v>
      </c>
      <c r="D9" s="59">
        <f t="shared" si="0"/>
        <v>120</v>
      </c>
      <c r="E9" s="59">
        <f t="shared" si="1"/>
        <v>80</v>
      </c>
    </row>
    <row r="10" spans="1:5" ht="13.8" x14ac:dyDescent="0.25">
      <c r="A10" s="47">
        <v>4</v>
      </c>
      <c r="B10" s="35" t="s">
        <v>20</v>
      </c>
      <c r="C10" s="25">
        <v>2</v>
      </c>
      <c r="D10" s="59">
        <f t="shared" si="0"/>
        <v>40</v>
      </c>
      <c r="E10" s="59">
        <f t="shared" si="1"/>
        <v>160</v>
      </c>
    </row>
    <row r="11" spans="1:5" ht="13.8" x14ac:dyDescent="0.25">
      <c r="A11" s="47">
        <v>5</v>
      </c>
      <c r="B11" s="35" t="s">
        <v>21</v>
      </c>
      <c r="C11" s="25">
        <v>7</v>
      </c>
      <c r="D11" s="59">
        <f t="shared" si="0"/>
        <v>140</v>
      </c>
      <c r="E11" s="59">
        <f t="shared" si="1"/>
        <v>60</v>
      </c>
    </row>
    <row r="12" spans="1:5" ht="13.8" x14ac:dyDescent="0.25">
      <c r="A12" s="47">
        <v>6</v>
      </c>
      <c r="B12" s="35" t="s">
        <v>22</v>
      </c>
      <c r="C12" s="25">
        <v>3</v>
      </c>
      <c r="D12" s="59">
        <f t="shared" si="0"/>
        <v>60</v>
      </c>
      <c r="E12" s="59">
        <f t="shared" si="1"/>
        <v>140</v>
      </c>
    </row>
    <row r="13" spans="1:5" ht="13.8" x14ac:dyDescent="0.25">
      <c r="A13" s="47">
        <v>7</v>
      </c>
      <c r="B13" s="35" t="s">
        <v>23</v>
      </c>
      <c r="C13" s="25">
        <v>5</v>
      </c>
      <c r="D13" s="59">
        <f t="shared" si="0"/>
        <v>100</v>
      </c>
      <c r="E13" s="59">
        <f t="shared" si="1"/>
        <v>100</v>
      </c>
    </row>
    <row r="14" spans="1:5" ht="13.8" x14ac:dyDescent="0.25">
      <c r="A14" s="47">
        <v>8</v>
      </c>
      <c r="B14" s="35" t="s">
        <v>24</v>
      </c>
      <c r="C14" s="25">
        <v>2</v>
      </c>
      <c r="D14" s="59">
        <f t="shared" si="0"/>
        <v>40</v>
      </c>
      <c r="E14" s="59">
        <f t="shared" si="1"/>
        <v>160</v>
      </c>
    </row>
    <row r="15" spans="1:5" ht="13.8" x14ac:dyDescent="0.25">
      <c r="A15" s="47">
        <v>9</v>
      </c>
      <c r="B15" s="35" t="s">
        <v>25</v>
      </c>
      <c r="C15" s="25">
        <v>9</v>
      </c>
      <c r="D15" s="59">
        <f t="shared" si="0"/>
        <v>180</v>
      </c>
      <c r="E15" s="59">
        <f t="shared" si="1"/>
        <v>20</v>
      </c>
    </row>
    <row r="16" spans="1:5" ht="13.8" x14ac:dyDescent="0.25">
      <c r="A16" s="47">
        <v>10</v>
      </c>
      <c r="B16" s="35" t="s">
        <v>26</v>
      </c>
      <c r="C16" s="25">
        <v>3</v>
      </c>
      <c r="D16" s="59">
        <f t="shared" si="0"/>
        <v>60</v>
      </c>
      <c r="E16" s="59">
        <f t="shared" si="1"/>
        <v>140</v>
      </c>
    </row>
    <row r="17" spans="1:5" ht="13.8" x14ac:dyDescent="0.25">
      <c r="A17" s="47">
        <v>11</v>
      </c>
      <c r="B17" s="35" t="s">
        <v>27</v>
      </c>
      <c r="C17" s="25">
        <v>2</v>
      </c>
      <c r="D17" s="59">
        <f t="shared" si="0"/>
        <v>40</v>
      </c>
      <c r="E17" s="59">
        <f t="shared" si="1"/>
        <v>160</v>
      </c>
    </row>
    <row r="18" spans="1:5" ht="13.8" x14ac:dyDescent="0.25">
      <c r="A18" s="47">
        <v>12</v>
      </c>
      <c r="B18" s="35" t="s">
        <v>28</v>
      </c>
      <c r="C18" s="25">
        <v>4</v>
      </c>
      <c r="D18" s="59">
        <f t="shared" si="0"/>
        <v>80</v>
      </c>
      <c r="E18" s="59">
        <f t="shared" si="1"/>
        <v>120</v>
      </c>
    </row>
    <row r="19" spans="1:5" ht="13.8" x14ac:dyDescent="0.25">
      <c r="A19" s="47">
        <v>13</v>
      </c>
      <c r="B19" s="35" t="s">
        <v>29</v>
      </c>
      <c r="C19" s="25">
        <v>6</v>
      </c>
      <c r="D19" s="59">
        <f t="shared" si="0"/>
        <v>120</v>
      </c>
      <c r="E19" s="59">
        <f t="shared" si="1"/>
        <v>80</v>
      </c>
    </row>
    <row r="20" spans="1:5" ht="13.8" x14ac:dyDescent="0.25">
      <c r="A20" s="47">
        <v>14</v>
      </c>
      <c r="B20" s="35" t="s">
        <v>30</v>
      </c>
      <c r="C20" s="25">
        <v>2</v>
      </c>
      <c r="D20" s="59">
        <f t="shared" si="0"/>
        <v>40</v>
      </c>
      <c r="E20" s="59">
        <f t="shared" si="1"/>
        <v>160</v>
      </c>
    </row>
    <row r="21" spans="1:5" ht="13.8" x14ac:dyDescent="0.25">
      <c r="A21" s="47">
        <v>15</v>
      </c>
      <c r="B21" s="35" t="s">
        <v>31</v>
      </c>
      <c r="C21" s="25">
        <v>8</v>
      </c>
      <c r="D21" s="59">
        <f t="shared" si="0"/>
        <v>160</v>
      </c>
      <c r="E21" s="59">
        <f t="shared" si="1"/>
        <v>40</v>
      </c>
    </row>
    <row r="22" spans="1:5" x14ac:dyDescent="0.25">
      <c r="C22" s="48" t="s">
        <v>65</v>
      </c>
      <c r="D22" s="59">
        <f>SUM(D7:D21)</f>
        <v>1340</v>
      </c>
      <c r="E22" s="59">
        <f>SUM(E7:E21)</f>
        <v>1660</v>
      </c>
    </row>
  </sheetData>
  <mergeCells count="1">
    <mergeCell ref="A2:E2"/>
  </mergeCells>
  <pageMargins left="0.75" right="0.75" top="1" bottom="1" header="0.51180555555555496" footer="0.51180555555555496"/>
  <pageSetup paperSize="0" scale="0" firstPageNumber="0" orientation="portrait" usePrinterDefaults="0" horizontalDpi="0" verticalDpi="0" copie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23"/>
  <sheetViews>
    <sheetView tabSelected="1" zoomScale="130" zoomScaleNormal="130" workbookViewId="0">
      <selection activeCell="I4" sqref="I4"/>
    </sheetView>
  </sheetViews>
  <sheetFormatPr defaultRowHeight="13.2" x14ac:dyDescent="0.25"/>
  <cols>
    <col min="1" max="1" width="19.6640625"/>
    <col min="2" max="3" width="25.88671875"/>
    <col min="4" max="4" width="23.33203125"/>
    <col min="5" max="5" width="11.6640625"/>
    <col min="6" max="6" width="8.6640625"/>
    <col min="7" max="7" width="17.33203125" customWidth="1"/>
    <col min="8" max="8" width="8.6640625"/>
    <col min="9" max="9" width="7.109375"/>
    <col min="10" max="1025" width="8.6640625"/>
  </cols>
  <sheetData>
    <row r="1" spans="1:8" ht="13.8" x14ac:dyDescent="0.3">
      <c r="A1" s="7" t="s">
        <v>13</v>
      </c>
      <c r="B1" s="9" t="s">
        <v>66</v>
      </c>
      <c r="C1" s="9" t="s">
        <v>67</v>
      </c>
      <c r="D1" s="9" t="s">
        <v>68</v>
      </c>
      <c r="E1" s="9" t="s">
        <v>69</v>
      </c>
      <c r="F1" s="9" t="s">
        <v>70</v>
      </c>
      <c r="G1" s="9" t="s">
        <v>71</v>
      </c>
      <c r="H1" s="49"/>
    </row>
    <row r="2" spans="1:8" ht="13.8" x14ac:dyDescent="0.3">
      <c r="A2" s="13" t="s">
        <v>17</v>
      </c>
      <c r="B2" s="49" t="s">
        <v>91</v>
      </c>
      <c r="C2" s="50">
        <v>43833</v>
      </c>
      <c r="D2" s="60">
        <f ca="1">TODAY()</f>
        <v>44521</v>
      </c>
      <c r="E2" s="49">
        <f ca="1">D2-C2</f>
        <v>688</v>
      </c>
      <c r="F2" s="49">
        <f ca="1">IF(E2&lt;=$H$22,0,(E2-$H$22)*$K$22)</f>
        <v>166</v>
      </c>
      <c r="G2" s="49">
        <f ca="1">F2+Komitet!E7</f>
        <v>266</v>
      </c>
      <c r="H2" s="49"/>
    </row>
    <row r="3" spans="1:8" ht="13.8" x14ac:dyDescent="0.3">
      <c r="A3" s="13" t="s">
        <v>18</v>
      </c>
      <c r="B3" s="49" t="s">
        <v>92</v>
      </c>
      <c r="C3" s="50">
        <v>43472</v>
      </c>
      <c r="D3" s="60">
        <f t="shared" ref="D3:D16" ca="1" si="0">TODAY()</f>
        <v>44521</v>
      </c>
      <c r="E3" s="49">
        <f t="shared" ref="E3:E16" ca="1" si="1">D3-C3</f>
        <v>1049</v>
      </c>
      <c r="F3" s="49">
        <f t="shared" ref="F3:F16" ca="1" si="2">IF(E3&lt;=$H$22,0,(E3-$H$22)*$K$22)</f>
        <v>256.25</v>
      </c>
      <c r="G3" s="49">
        <f ca="1">F3+Komitet!E8</f>
        <v>396.25</v>
      </c>
      <c r="H3" s="49"/>
    </row>
    <row r="4" spans="1:8" ht="13.8" x14ac:dyDescent="0.3">
      <c r="A4" s="13" t="s">
        <v>19</v>
      </c>
      <c r="B4" s="49" t="s">
        <v>89</v>
      </c>
      <c r="C4" s="50">
        <v>43841</v>
      </c>
      <c r="D4" s="60">
        <f t="shared" ca="1" si="0"/>
        <v>44521</v>
      </c>
      <c r="E4" s="49">
        <f t="shared" ca="1" si="1"/>
        <v>680</v>
      </c>
      <c r="F4" s="49">
        <f t="shared" ca="1" si="2"/>
        <v>164</v>
      </c>
      <c r="G4" s="49">
        <f ca="1">F4+Komitet!E9</f>
        <v>244</v>
      </c>
      <c r="H4" s="49"/>
    </row>
    <row r="5" spans="1:8" ht="13.8" x14ac:dyDescent="0.3">
      <c r="A5" s="13" t="s">
        <v>20</v>
      </c>
      <c r="B5" s="49" t="s">
        <v>72</v>
      </c>
      <c r="C5" s="50">
        <f ca="1">TODAY()-RANDBETWEEN(1,99)</f>
        <v>44497</v>
      </c>
      <c r="D5" s="60">
        <f t="shared" ca="1" si="0"/>
        <v>44521</v>
      </c>
      <c r="E5" s="49">
        <f t="shared" ca="1" si="1"/>
        <v>24</v>
      </c>
      <c r="F5" s="49">
        <f t="shared" ca="1" si="2"/>
        <v>0</v>
      </c>
      <c r="G5" s="49">
        <f ca="1">F5+Komitet!E10</f>
        <v>160</v>
      </c>
      <c r="H5" s="49"/>
    </row>
    <row r="6" spans="1:8" ht="13.8" x14ac:dyDescent="0.3">
      <c r="A6" s="13" t="s">
        <v>21</v>
      </c>
      <c r="B6" s="49" t="s">
        <v>90</v>
      </c>
      <c r="C6" s="50">
        <f t="shared" ref="C6:C16" ca="1" si="3">TODAY()-RANDBETWEEN(1,99)</f>
        <v>44459</v>
      </c>
      <c r="D6" s="60">
        <f t="shared" ca="1" si="0"/>
        <v>44521</v>
      </c>
      <c r="E6" s="49">
        <f t="shared" ca="1" si="1"/>
        <v>62</v>
      </c>
      <c r="F6" s="49">
        <f t="shared" ca="1" si="2"/>
        <v>9.5</v>
      </c>
      <c r="G6" s="49">
        <f ca="1">F6+Komitet!E11</f>
        <v>69.5</v>
      </c>
      <c r="H6" s="49"/>
    </row>
    <row r="7" spans="1:8" ht="13.8" x14ac:dyDescent="0.3">
      <c r="A7" s="13" t="s">
        <v>22</v>
      </c>
      <c r="B7" s="49" t="s">
        <v>73</v>
      </c>
      <c r="C7" s="50">
        <f t="shared" ca="1" si="3"/>
        <v>44428</v>
      </c>
      <c r="D7" s="60">
        <f t="shared" ca="1" si="0"/>
        <v>44521</v>
      </c>
      <c r="E7" s="49">
        <f t="shared" ca="1" si="1"/>
        <v>93</v>
      </c>
      <c r="F7" s="49">
        <f t="shared" ca="1" si="2"/>
        <v>17.25</v>
      </c>
      <c r="G7" s="49">
        <f ca="1">F7+Komitet!E12</f>
        <v>157.25</v>
      </c>
      <c r="H7" s="49"/>
    </row>
    <row r="8" spans="1:8" ht="13.8" x14ac:dyDescent="0.3">
      <c r="A8" s="13" t="s">
        <v>23</v>
      </c>
      <c r="B8" s="49" t="s">
        <v>74</v>
      </c>
      <c r="C8" s="50">
        <f t="shared" ca="1" si="3"/>
        <v>44490</v>
      </c>
      <c r="D8" s="60">
        <f t="shared" ca="1" si="0"/>
        <v>44521</v>
      </c>
      <c r="E8" s="49">
        <f t="shared" ca="1" si="1"/>
        <v>31</v>
      </c>
      <c r="F8" s="49">
        <f t="shared" ca="1" si="2"/>
        <v>1.75</v>
      </c>
      <c r="G8" s="49">
        <f ca="1">F8+Komitet!E13</f>
        <v>101.75</v>
      </c>
      <c r="H8" s="49"/>
    </row>
    <row r="9" spans="1:8" ht="13.8" x14ac:dyDescent="0.3">
      <c r="A9" s="13" t="s">
        <v>24</v>
      </c>
      <c r="B9" s="49" t="s">
        <v>75</v>
      </c>
      <c r="C9" s="50">
        <f t="shared" ca="1" si="3"/>
        <v>44475</v>
      </c>
      <c r="D9" s="60">
        <f t="shared" ca="1" si="0"/>
        <v>44521</v>
      </c>
      <c r="E9" s="49">
        <f t="shared" ca="1" si="1"/>
        <v>46</v>
      </c>
      <c r="F9" s="49">
        <f t="shared" ca="1" si="2"/>
        <v>5.5</v>
      </c>
      <c r="G9" s="49">
        <f ca="1">F9+Komitet!E14</f>
        <v>165.5</v>
      </c>
      <c r="H9" s="49"/>
    </row>
    <row r="10" spans="1:8" ht="13.8" x14ac:dyDescent="0.3">
      <c r="A10" s="13" t="s">
        <v>25</v>
      </c>
      <c r="B10" s="49" t="s">
        <v>76</v>
      </c>
      <c r="C10" s="50">
        <f t="shared" ca="1" si="3"/>
        <v>44469</v>
      </c>
      <c r="D10" s="60">
        <f t="shared" ca="1" si="0"/>
        <v>44521</v>
      </c>
      <c r="E10" s="49">
        <f t="shared" ca="1" si="1"/>
        <v>52</v>
      </c>
      <c r="F10" s="49">
        <f t="shared" ca="1" si="2"/>
        <v>7</v>
      </c>
      <c r="G10" s="49">
        <f ca="1">F10+Komitet!E15</f>
        <v>27</v>
      </c>
      <c r="H10" s="49"/>
    </row>
    <row r="11" spans="1:8" ht="13.8" x14ac:dyDescent="0.3">
      <c r="A11" s="13" t="s">
        <v>26</v>
      </c>
      <c r="B11" s="49" t="s">
        <v>77</v>
      </c>
      <c r="C11" s="50">
        <f t="shared" ca="1" si="3"/>
        <v>44429</v>
      </c>
      <c r="D11" s="60">
        <f t="shared" ca="1" si="0"/>
        <v>44521</v>
      </c>
      <c r="E11" s="49">
        <f t="shared" ca="1" si="1"/>
        <v>92</v>
      </c>
      <c r="F11" s="49">
        <f t="shared" ca="1" si="2"/>
        <v>17</v>
      </c>
      <c r="G11" s="49">
        <f ca="1">F11+Komitet!E16</f>
        <v>157</v>
      </c>
      <c r="H11" s="49"/>
    </row>
    <row r="12" spans="1:8" ht="13.8" x14ac:dyDescent="0.3">
      <c r="A12" s="13" t="s">
        <v>27</v>
      </c>
      <c r="B12" s="49" t="s">
        <v>78</v>
      </c>
      <c r="C12" s="50">
        <f t="shared" ca="1" si="3"/>
        <v>44513</v>
      </c>
      <c r="D12" s="60">
        <f t="shared" ca="1" si="0"/>
        <v>44521</v>
      </c>
      <c r="E12" s="49">
        <f t="shared" ca="1" si="1"/>
        <v>8</v>
      </c>
      <c r="F12" s="49">
        <f t="shared" ca="1" si="2"/>
        <v>0</v>
      </c>
      <c r="G12" s="49">
        <f ca="1">F12+Komitet!E17</f>
        <v>160</v>
      </c>
      <c r="H12" s="49"/>
    </row>
    <row r="13" spans="1:8" ht="13.8" x14ac:dyDescent="0.3">
      <c r="A13" s="13" t="s">
        <v>28</v>
      </c>
      <c r="B13" s="49" t="s">
        <v>79</v>
      </c>
      <c r="C13" s="50">
        <f t="shared" ca="1" si="3"/>
        <v>44436</v>
      </c>
      <c r="D13" s="60">
        <f t="shared" ca="1" si="0"/>
        <v>44521</v>
      </c>
      <c r="E13" s="49">
        <f t="shared" ca="1" si="1"/>
        <v>85</v>
      </c>
      <c r="F13" s="49">
        <f t="shared" ca="1" si="2"/>
        <v>15.25</v>
      </c>
      <c r="G13" s="49">
        <f ca="1">F13+Komitet!E18</f>
        <v>135.25</v>
      </c>
      <c r="H13" s="49"/>
    </row>
    <row r="14" spans="1:8" ht="13.8" x14ac:dyDescent="0.3">
      <c r="A14" s="13" t="s">
        <v>29</v>
      </c>
      <c r="B14" s="49" t="s">
        <v>80</v>
      </c>
      <c r="C14" s="50">
        <f t="shared" ca="1" si="3"/>
        <v>44466</v>
      </c>
      <c r="D14" s="60">
        <f t="shared" ca="1" si="0"/>
        <v>44521</v>
      </c>
      <c r="E14" s="49">
        <f t="shared" ca="1" si="1"/>
        <v>55</v>
      </c>
      <c r="F14" s="49">
        <f t="shared" ca="1" si="2"/>
        <v>7.75</v>
      </c>
      <c r="G14" s="49">
        <f ca="1">F14+Komitet!E19</f>
        <v>87.75</v>
      </c>
      <c r="H14" s="49"/>
    </row>
    <row r="15" spans="1:8" ht="13.8" x14ac:dyDescent="0.3">
      <c r="A15" s="13" t="s">
        <v>30</v>
      </c>
      <c r="B15" s="49" t="s">
        <v>81</v>
      </c>
      <c r="C15" s="50">
        <f t="shared" ca="1" si="3"/>
        <v>44464</v>
      </c>
      <c r="D15" s="60">
        <f t="shared" ca="1" si="0"/>
        <v>44521</v>
      </c>
      <c r="E15" s="49">
        <f t="shared" ca="1" si="1"/>
        <v>57</v>
      </c>
      <c r="F15" s="49">
        <f t="shared" ca="1" si="2"/>
        <v>8.25</v>
      </c>
      <c r="G15" s="49">
        <f ca="1">F15+Komitet!E20</f>
        <v>168.25</v>
      </c>
      <c r="H15" s="49"/>
    </row>
    <row r="16" spans="1:8" ht="13.8" x14ac:dyDescent="0.3">
      <c r="A16" s="13" t="s">
        <v>31</v>
      </c>
      <c r="B16" s="49" t="s">
        <v>82</v>
      </c>
      <c r="C16" s="50">
        <f t="shared" ca="1" si="3"/>
        <v>44433</v>
      </c>
      <c r="D16" s="60">
        <f t="shared" ca="1" si="0"/>
        <v>44521</v>
      </c>
      <c r="E16" s="49">
        <f t="shared" ca="1" si="1"/>
        <v>88</v>
      </c>
      <c r="F16" s="49">
        <f t="shared" ca="1" si="2"/>
        <v>16</v>
      </c>
      <c r="G16" s="49">
        <f ca="1">F16+Komitet!E21</f>
        <v>56</v>
      </c>
      <c r="H16" s="49"/>
    </row>
    <row r="21" spans="2:12" x14ac:dyDescent="0.25">
      <c r="B21" t="s">
        <v>88</v>
      </c>
      <c r="H21" t="s">
        <v>83</v>
      </c>
    </row>
    <row r="22" spans="2:12" x14ac:dyDescent="0.25">
      <c r="H22" s="9">
        <v>24</v>
      </c>
      <c r="I22" t="s">
        <v>84</v>
      </c>
      <c r="J22" t="s">
        <v>85</v>
      </c>
      <c r="K22" s="9">
        <v>0.25</v>
      </c>
      <c r="L22" t="s">
        <v>86</v>
      </c>
    </row>
    <row r="23" spans="2:12" x14ac:dyDescent="0.25">
      <c r="H23" t="s">
        <v>87</v>
      </c>
    </row>
  </sheetData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204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Średnie</vt:lpstr>
      <vt:lpstr>Dane</vt:lpstr>
      <vt:lpstr>Komitet</vt:lpstr>
      <vt:lpstr>biblioteka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</dc:creator>
  <cp:lastModifiedBy>Paweł Kozielski</cp:lastModifiedBy>
  <cp:revision>1</cp:revision>
  <dcterms:created xsi:type="dcterms:W3CDTF">2016-10-25T08:14:15Z</dcterms:created>
  <dcterms:modified xsi:type="dcterms:W3CDTF">2021-11-21T22:13:00Z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