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kozie\Desktop\"/>
    </mc:Choice>
  </mc:AlternateContent>
  <xr:revisionPtr revIDLastSave="0" documentId="8_{B10649D0-394D-480C-B364-45FFBB15680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zad 1" sheetId="10" r:id="rId1"/>
    <sheet name="zad 2" sheetId="1" r:id="rId2"/>
    <sheet name="Arkusz3" sheetId="21" r:id="rId3"/>
    <sheet name="Arkusz4" sheetId="22" r:id="rId4"/>
    <sheet name="Arkusz5" sheetId="23" r:id="rId5"/>
    <sheet name="Arkusz6" sheetId="20" r:id="rId6"/>
  </sheets>
  <externalReferences>
    <externalReference r:id="rId7"/>
    <externalReference r:id="rId8"/>
  </externalReferences>
  <definedNames>
    <definedName name="DanePracowników">'[1]wstępny przykład'!$B$7:$F$15</definedName>
    <definedName name="Green" localSheetId="0">#REF!</definedName>
    <definedName name="Green">#REF!</definedName>
    <definedName name="green2">#REF!</definedName>
    <definedName name="Hungary" localSheetId="0">#REF!</definedName>
    <definedName name="Hungary">#REF!</definedName>
    <definedName name="Poland" localSheetId="0">#REF!</definedName>
    <definedName name="Poland">#REF!</definedName>
    <definedName name="Range1">[1]porównaj!$D$2:$D$8</definedName>
    <definedName name="Range2">[1]porównaj!$E$2:$E$8</definedName>
    <definedName name="Red" localSheetId="0">#REF!</definedName>
    <definedName name="Red">#REF!</definedName>
    <definedName name="Value">[1]porównaj!$B$1</definedName>
    <definedName name="Yellow" localSheetId="0">#REF!</definedName>
    <definedName name="Yello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0" l="1"/>
  <c r="H9" i="20"/>
  <c r="I9" i="20"/>
  <c r="J9" i="20"/>
  <c r="K9" i="20"/>
  <c r="L9" i="20"/>
  <c r="M9" i="20"/>
  <c r="N9" i="20"/>
  <c r="G10" i="20"/>
  <c r="H10" i="20"/>
  <c r="I10" i="20"/>
  <c r="J10" i="20"/>
  <c r="K10" i="20"/>
  <c r="L10" i="20"/>
  <c r="M10" i="20"/>
  <c r="N10" i="20"/>
  <c r="G11" i="20"/>
  <c r="H11" i="20"/>
  <c r="I11" i="20"/>
  <c r="J11" i="20"/>
  <c r="K11" i="20"/>
  <c r="L11" i="20"/>
  <c r="M11" i="20"/>
  <c r="N11" i="20"/>
  <c r="G12" i="20"/>
  <c r="H12" i="20"/>
  <c r="I12" i="20"/>
  <c r="J12" i="20"/>
  <c r="K12" i="20"/>
  <c r="L12" i="20"/>
  <c r="M12" i="20"/>
  <c r="N12" i="20"/>
  <c r="G13" i="20"/>
  <c r="H13" i="20"/>
  <c r="I13" i="20"/>
  <c r="J13" i="20"/>
  <c r="K13" i="20"/>
  <c r="L13" i="20"/>
  <c r="M13" i="20"/>
  <c r="N13" i="20"/>
  <c r="G14" i="20"/>
  <c r="H14" i="20"/>
  <c r="I14" i="20"/>
  <c r="J14" i="20"/>
  <c r="K14" i="20"/>
  <c r="K15" i="20" s="1"/>
  <c r="L14" i="20"/>
  <c r="L15" i="20" s="1"/>
  <c r="M14" i="20"/>
  <c r="N14" i="20"/>
  <c r="G15" i="20"/>
  <c r="H15" i="20"/>
  <c r="I15" i="20"/>
  <c r="J15" i="20"/>
  <c r="M15" i="20"/>
  <c r="N15" i="20"/>
  <c r="K18" i="20"/>
  <c r="K19" i="20"/>
  <c r="K15" i="1"/>
  <c r="M15" i="1"/>
  <c r="I15" i="1"/>
  <c r="G15" i="1"/>
  <c r="L15" i="1"/>
  <c r="J15" i="1"/>
  <c r="H15" i="1"/>
  <c r="N15" i="1" l="1"/>
</calcChain>
</file>

<file path=xl/sharedStrings.xml><?xml version="1.0" encoding="utf-8"?>
<sst xmlns="http://schemas.openxmlformats.org/spreadsheetml/2006/main" count="118" uniqueCount="70">
  <si>
    <t>KOSZTY UŻYTKOWANIA MIESZKAŃ</t>
  </si>
  <si>
    <t>Lp</t>
  </si>
  <si>
    <t>mieszkańcy</t>
  </si>
  <si>
    <t>liczba osób</t>
  </si>
  <si>
    <t>mieszkanie</t>
  </si>
  <si>
    <t>metraż</t>
  </si>
  <si>
    <t>piętro</t>
  </si>
  <si>
    <t>opłata za wynajem</t>
  </si>
  <si>
    <t>woda</t>
  </si>
  <si>
    <t>ogrzewanie</t>
  </si>
  <si>
    <t>remonty</t>
  </si>
  <si>
    <t>wywóz śmieci</t>
  </si>
  <si>
    <t>opłata za typ ponadstandardowy</t>
  </si>
  <si>
    <t>czynsz-razem</t>
  </si>
  <si>
    <t>zimna</t>
  </si>
  <si>
    <t>ciepła</t>
  </si>
  <si>
    <t>Baliccy</t>
  </si>
  <si>
    <t>S M4</t>
  </si>
  <si>
    <t>Dębscy</t>
  </si>
  <si>
    <t>X M2</t>
  </si>
  <si>
    <t>Markowscy</t>
  </si>
  <si>
    <t>S M1</t>
  </si>
  <si>
    <t>Pomorscy</t>
  </si>
  <si>
    <t>S M3</t>
  </si>
  <si>
    <t>Kotowscy</t>
  </si>
  <si>
    <t>X M3</t>
  </si>
  <si>
    <t>Kowalscy</t>
  </si>
  <si>
    <t>Razem:</t>
  </si>
  <si>
    <t>stawki jednostkowe:</t>
  </si>
  <si>
    <t>wynajem</t>
  </si>
  <si>
    <t>licz jeżeli</t>
  </si>
  <si>
    <t xml:space="preserve">liczba komórek </t>
  </si>
  <si>
    <t>zimna woda</t>
  </si>
  <si>
    <t xml:space="preserve">suma jeżeli </t>
  </si>
  <si>
    <t xml:space="preserve">liczba osób </t>
  </si>
  <si>
    <t>ciepła woda</t>
  </si>
  <si>
    <t>wywóz śmieci ogółem</t>
  </si>
  <si>
    <t>opłata za standard</t>
  </si>
  <si>
    <t>Tabliczka mnożenia</t>
  </si>
  <si>
    <t>Szachy</t>
  </si>
  <si>
    <t>A</t>
  </si>
  <si>
    <t>B</t>
  </si>
  <si>
    <t>C</t>
  </si>
  <si>
    <t>D</t>
  </si>
  <si>
    <t>E</t>
  </si>
  <si>
    <t>F</t>
  </si>
  <si>
    <t>G</t>
  </si>
  <si>
    <t>H</t>
  </si>
  <si>
    <t>Liczba osób zamieszkujących na II piętrze</t>
  </si>
  <si>
    <t>Liczba mieszkań zlokalizowanych na I pietrze</t>
  </si>
  <si>
    <r>
      <t xml:space="preserve">Zad 3  </t>
    </r>
    <r>
      <rPr>
        <sz val="11"/>
        <rFont val="Calibri"/>
        <family val="2"/>
        <charset val="238"/>
      </rPr>
      <t>Oblicz koszty eksploatacyjne użytkowania mieszkania oraz liczbę mieszkań zlokalizowanych na parterze i liczbę osób mieszkających na I piętrze w oparciu o poniższe dane.</t>
    </r>
  </si>
  <si>
    <t>Wynajem</t>
  </si>
  <si>
    <t>Ogrzewanie</t>
  </si>
  <si>
    <t>Remonty</t>
  </si>
  <si>
    <t>wywóz śmieci ogółem na wszystkie lokale</t>
  </si>
  <si>
    <t>5,00 zł (standard S)</t>
  </si>
  <si>
    <t>0,55 zł/m2 stawka dla mieszkań na parterze</t>
  </si>
  <si>
    <t>0,65 zł/m2 pozostałe pietra</t>
  </si>
  <si>
    <t>3 zł/m2</t>
  </si>
  <si>
    <t>3,55 zł/m2</t>
  </si>
  <si>
    <t>13,00zł/os. Ale nie więcej niż</t>
  </si>
  <si>
    <t xml:space="preserve">15,00 zł/os nie więcej niż </t>
  </si>
  <si>
    <t>12,00 zł (standard X)</t>
  </si>
  <si>
    <t xml:space="preserve">lewy z paska </t>
  </si>
  <si>
    <t xml:space="preserve">blokowanie komórek </t>
  </si>
  <si>
    <t xml:space="preserve">podział proporcjonalny </t>
  </si>
  <si>
    <t>zaznaczamy: myszka + ctrl</t>
  </si>
  <si>
    <t>(ctr 1)</t>
  </si>
  <si>
    <t>Liczba osób zamieszkujących na I piętrze</t>
  </si>
  <si>
    <t>Liczba mieszkań zlokalizowanych na parterze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</si>
</sst>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0.0"/>
    <numFmt numFmtId="165" formatCode="#,##0.00\ &quot;zł&quot;"/>
    <numFmt numFmtId="166" formatCode="0.00&quot; zł/m2&quot;"/>
    <numFmt numFmtId="167" formatCode="0.00&quot; zł/os.&quot;"/>
  </numFmts>
  <fonts count="1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Gray">
        <fgColor indexed="22"/>
        <bgColor indexed="22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tted">
        <color indexed="64"/>
      </right>
      <top style="thick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uble">
        <color indexed="64"/>
      </bottom>
      <diagonal/>
    </border>
    <border>
      <left style="dotted">
        <color indexed="64"/>
      </left>
      <right/>
      <top style="thick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7" fillId="0" borderId="0"/>
    <xf numFmtId="0" fontId="12" fillId="0" borderId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4" fillId="2" borderId="1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5" fillId="3" borderId="7" xfId="0" applyFont="1" applyFill="1" applyBorder="1" applyAlignment="1">
      <alignment horizontal="centerContinuous" vertical="center"/>
    </xf>
    <xf numFmtId="0" fontId="5" fillId="3" borderId="8" xfId="0" applyFont="1" applyFill="1" applyBorder="1" applyAlignment="1">
      <alignment horizontal="centerContinuous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5" fontId="0" fillId="0" borderId="12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4" fillId="2" borderId="21" xfId="0" applyFont="1" applyFill="1" applyBorder="1" applyAlignment="1">
      <alignment horizontal="center"/>
    </xf>
    <xf numFmtId="165" fontId="0" fillId="0" borderId="22" xfId="0" applyNumberFormat="1" applyBorder="1"/>
    <xf numFmtId="165" fontId="0" fillId="0" borderId="23" xfId="0" applyNumberFormat="1" applyBorder="1"/>
    <xf numFmtId="165" fontId="0" fillId="0" borderId="24" xfId="0" applyNumberFormat="1" applyBorder="1"/>
    <xf numFmtId="0" fontId="6" fillId="0" borderId="0" xfId="0" applyFont="1"/>
    <xf numFmtId="166" fontId="0" fillId="0" borderId="0" xfId="0" applyNumberFormat="1"/>
    <xf numFmtId="165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167" fontId="0" fillId="0" borderId="0" xfId="0" applyNumberFormat="1"/>
    <xf numFmtId="0" fontId="0" fillId="7" borderId="0" xfId="0" applyFill="1"/>
    <xf numFmtId="0" fontId="0" fillId="8" borderId="0" xfId="0" applyFill="1"/>
    <xf numFmtId="0" fontId="7" fillId="0" borderId="0" xfId="2"/>
    <xf numFmtId="0" fontId="7" fillId="0" borderId="25" xfId="2" applyBorder="1"/>
    <xf numFmtId="0" fontId="8" fillId="0" borderId="0" xfId="2" applyFont="1"/>
    <xf numFmtId="0" fontId="9" fillId="0" borderId="0" xfId="2" applyFont="1"/>
    <xf numFmtId="0" fontId="10" fillId="0" borderId="0" xfId="2" applyFont="1" applyAlignment="1">
      <alignment horizontal="center"/>
    </xf>
    <xf numFmtId="0" fontId="10" fillId="0" borderId="26" xfId="2" applyFont="1" applyBorder="1" applyAlignment="1">
      <alignment horizontal="center"/>
    </xf>
    <xf numFmtId="0" fontId="11" fillId="9" borderId="27" xfId="2" applyFont="1" applyFill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1" fillId="9" borderId="28" xfId="2" applyFont="1" applyFill="1" applyBorder="1" applyAlignment="1">
      <alignment horizontal="center"/>
    </xf>
    <xf numFmtId="164" fontId="0" fillId="0" borderId="0" xfId="0" applyNumberFormat="1"/>
    <xf numFmtId="0" fontId="5" fillId="3" borderId="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8" fontId="13" fillId="0" borderId="0" xfId="0" applyNumberFormat="1" applyFont="1" applyAlignment="1">
      <alignment vertical="center"/>
    </xf>
    <xf numFmtId="0" fontId="0" fillId="10" borderId="0" xfId="0" applyFill="1"/>
    <xf numFmtId="0" fontId="0" fillId="11" borderId="0" xfId="0" applyFill="1"/>
    <xf numFmtId="0" fontId="0" fillId="12" borderId="0" xfId="0" applyFill="1"/>
  </cellXfs>
  <cellStyles count="9">
    <cellStyle name="Normalny" xfId="0" builtinId="0"/>
    <cellStyle name="Normalny 2" xfId="1" xr:uid="{00000000-0005-0000-0000-000002000000}"/>
    <cellStyle name="Normalny 2 2" xfId="2" xr:uid="{00000000-0005-0000-0000-000003000000}"/>
    <cellStyle name="Normalny 2 3" xfId="3" xr:uid="{00000000-0005-0000-0000-000004000000}"/>
    <cellStyle name="Normalny 3" xfId="5" xr:uid="{00000000-0005-0000-0000-000005000000}"/>
    <cellStyle name="Normalny 3 2" xfId="7" xr:uid="{00000000-0005-0000-0000-000006000000}"/>
    <cellStyle name="Normalny 6" xfId="6" xr:uid="{00000000-0005-0000-0000-000007000000}"/>
    <cellStyle name="Normalny 6 2" xfId="8" xr:uid="{00000000-0005-0000-0000-000008000000}"/>
    <cellStyle name="Walutowy 2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</xdr:row>
      <xdr:rowOff>28575</xdr:rowOff>
    </xdr:from>
    <xdr:to>
      <xdr:col>13</xdr:col>
      <xdr:colOff>114300</xdr:colOff>
      <xdr:row>3</xdr:row>
      <xdr:rowOff>28575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90650" y="190500"/>
          <a:ext cx="7277100" cy="323850"/>
        </a:xfrm>
        <a:prstGeom prst="ribbon">
          <a:avLst>
            <a:gd name="adj1" fmla="val 31111"/>
            <a:gd name="adj2" fmla="val 75000"/>
          </a:avLst>
        </a:prstGeom>
        <a:gradFill rotWithShape="0">
          <a:gsLst>
            <a:gs pos="0">
              <a:srgbClr val="C0C0C0">
                <a:gamma/>
                <a:shade val="46275"/>
                <a:invGamma/>
              </a:srgbClr>
            </a:gs>
            <a:gs pos="50000">
              <a:srgbClr val="C0C0C0"/>
            </a:gs>
            <a:gs pos="100000">
              <a:srgbClr val="C0C0C0">
                <a:gamma/>
                <a:shade val="46275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 CE"/>
            </a:rPr>
            <a:t>Wspólnota mieszkaniowa "ORION"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</xdr:row>
      <xdr:rowOff>28575</xdr:rowOff>
    </xdr:from>
    <xdr:to>
      <xdr:col>13</xdr:col>
      <xdr:colOff>114300</xdr:colOff>
      <xdr:row>3</xdr:row>
      <xdr:rowOff>28575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6C791AB-B70D-43D4-AB5E-38441B3331A3}"/>
            </a:ext>
          </a:extLst>
        </xdr:cNvPr>
        <xdr:cNvSpPr>
          <a:spLocks noChangeArrowheads="1"/>
        </xdr:cNvSpPr>
      </xdr:nvSpPr>
      <xdr:spPr bwMode="auto">
        <a:xfrm>
          <a:off x="1390650" y="196215"/>
          <a:ext cx="6648450" cy="335280"/>
        </a:xfrm>
        <a:prstGeom prst="ribbon">
          <a:avLst>
            <a:gd name="adj1" fmla="val 31111"/>
            <a:gd name="adj2" fmla="val 75000"/>
          </a:avLst>
        </a:prstGeom>
        <a:gradFill rotWithShape="0">
          <a:gsLst>
            <a:gs pos="0">
              <a:srgbClr val="C0C0C0">
                <a:gamma/>
                <a:shade val="46275"/>
                <a:invGamma/>
              </a:srgbClr>
            </a:gs>
            <a:gs pos="50000">
              <a:srgbClr val="C0C0C0"/>
            </a:gs>
            <a:gs pos="100000">
              <a:srgbClr val="C0C0C0">
                <a:gamma/>
                <a:shade val="46275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 CE"/>
            </a:rPr>
            <a:t>Wspólnota mieszkaniowa "ORION"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zyperpr/Desktop/dokumenty/Excel%20html/Promo/formu&#322;y/r08/podstawowe%20formu&#322;y%20wyszukiwani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zie\Downloads\zad%20powtorzeniowe%20zrobione.xlsx" TargetMode="External"/><Relationship Id="rId1" Type="http://schemas.openxmlformats.org/officeDocument/2006/relationships/externalLinkPath" Target="/Users/kozie/Downloads/zad%20powtorzeniowe%20zrobi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stępny przykład"/>
      <sheetName val="WYSZUKAJ.PIONOWO"/>
      <sheetName val="WYSZUKAJ.POZIOMO"/>
      <sheetName val="WYSZUKAJ"/>
      <sheetName val="podaj.pozycję_indeks"/>
      <sheetName val="porównaj"/>
    </sheetNames>
    <sheetDataSet>
      <sheetData sheetId="0">
        <row r="7">
          <cell r="B7" t="str">
            <v>Włodarczyk</v>
          </cell>
          <cell r="C7" t="str">
            <v>Mirosława</v>
          </cell>
          <cell r="D7" t="str">
            <v>Sprzedaż</v>
          </cell>
          <cell r="E7">
            <v>4466</v>
          </cell>
          <cell r="F7">
            <v>35859</v>
          </cell>
        </row>
        <row r="8">
          <cell r="B8" t="str">
            <v>Małyszko</v>
          </cell>
          <cell r="C8" t="str">
            <v>Elżbieta</v>
          </cell>
          <cell r="D8" t="str">
            <v>Operacyjny</v>
          </cell>
          <cell r="E8">
            <v>3432</v>
          </cell>
          <cell r="F8">
            <v>37727</v>
          </cell>
        </row>
        <row r="9">
          <cell r="B9" t="str">
            <v>Ostapiuk</v>
          </cell>
          <cell r="C9" t="str">
            <v>Agnieszka</v>
          </cell>
          <cell r="D9" t="str">
            <v>Marketing</v>
          </cell>
          <cell r="E9">
            <v>4422</v>
          </cell>
          <cell r="F9">
            <v>38322</v>
          </cell>
        </row>
        <row r="10">
          <cell r="B10" t="str">
            <v>Bielińska</v>
          </cell>
          <cell r="C10" t="str">
            <v>Sylwia</v>
          </cell>
          <cell r="D10" t="str">
            <v>Administracja</v>
          </cell>
          <cell r="E10">
            <v>2822</v>
          </cell>
          <cell r="F10">
            <v>36419</v>
          </cell>
        </row>
        <row r="11">
          <cell r="B11" t="str">
            <v>Świątkiewicz</v>
          </cell>
          <cell r="C11" t="str">
            <v>Arkadiusz</v>
          </cell>
          <cell r="D11" t="str">
            <v>Administracja</v>
          </cell>
          <cell r="E11">
            <v>1231</v>
          </cell>
          <cell r="F11">
            <v>36962</v>
          </cell>
        </row>
        <row r="12">
          <cell r="B12" t="str">
            <v>Piórek</v>
          </cell>
          <cell r="C12" t="str">
            <v>Bernard</v>
          </cell>
          <cell r="D12" t="str">
            <v>Administracja</v>
          </cell>
          <cell r="E12">
            <v>2604</v>
          </cell>
          <cell r="F12">
            <v>38457</v>
          </cell>
        </row>
        <row r="13">
          <cell r="B13" t="str">
            <v>Małko</v>
          </cell>
          <cell r="C13" t="str">
            <v>Beata</v>
          </cell>
          <cell r="D13" t="str">
            <v>Operacyjny</v>
          </cell>
          <cell r="E13">
            <v>3983</v>
          </cell>
          <cell r="F13">
            <v>36565</v>
          </cell>
        </row>
        <row r="14">
          <cell r="B14" t="str">
            <v>Karcz</v>
          </cell>
          <cell r="C14" t="str">
            <v>Alojzy</v>
          </cell>
          <cell r="D14" t="str">
            <v>Przetwarzanie danych</v>
          </cell>
          <cell r="E14">
            <v>2144</v>
          </cell>
          <cell r="F14">
            <v>38070</v>
          </cell>
        </row>
        <row r="15">
          <cell r="B15" t="str">
            <v>Rogoziński</v>
          </cell>
          <cell r="C15" t="str">
            <v>Wojciech</v>
          </cell>
          <cell r="D15" t="str">
            <v>Przetwarzanie danych</v>
          </cell>
          <cell r="E15">
            <v>1102</v>
          </cell>
          <cell r="F15">
            <v>37937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">
          <cell r="B1" t="str">
            <v>James</v>
          </cell>
        </row>
        <row r="2">
          <cell r="D2" t="str">
            <v>Bill</v>
          </cell>
          <cell r="E2">
            <v>50</v>
          </cell>
        </row>
        <row r="3">
          <cell r="D3" t="str">
            <v>Ellen</v>
          </cell>
          <cell r="E3">
            <v>25</v>
          </cell>
        </row>
        <row r="4">
          <cell r="D4" t="str">
            <v>Frank</v>
          </cell>
          <cell r="E4">
            <v>200</v>
          </cell>
        </row>
        <row r="5">
          <cell r="D5" t="str">
            <v>James</v>
          </cell>
          <cell r="E5">
            <v>300</v>
          </cell>
        </row>
        <row r="6">
          <cell r="D6" t="str">
            <v>Jill</v>
          </cell>
          <cell r="E6">
            <v>400</v>
          </cell>
        </row>
        <row r="7">
          <cell r="D7" t="str">
            <v>John</v>
          </cell>
          <cell r="E7">
            <v>100</v>
          </cell>
        </row>
        <row r="8">
          <cell r="D8" t="str">
            <v>Ted</v>
          </cell>
          <cell r="E8">
            <v>150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ad 4"/>
      <sheetName val="zad 5"/>
      <sheetName val="zad 6"/>
      <sheetName val="Szkolenia zad 7"/>
      <sheetName val="Szkolenia gotowe"/>
      <sheetName val="Trenerzy"/>
      <sheetName val="Cennik szkoleń"/>
      <sheetName val="zad 8"/>
      <sheetName val="zad 8.1"/>
      <sheetName val="zad 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0"/>
  </sheetPr>
  <dimension ref="B2:V24"/>
  <sheetViews>
    <sheetView showGridLines="0" tabSelected="1" zoomScale="115" workbookViewId="0">
      <selection activeCell="O17" sqref="O17"/>
    </sheetView>
  </sheetViews>
  <sheetFormatPr defaultColWidth="9.109375" defaultRowHeight="13.2" x14ac:dyDescent="0.25"/>
  <cols>
    <col min="1" max="1" width="4.109375" style="33" customWidth="1"/>
    <col min="2" max="2" width="3.109375" style="33" customWidth="1"/>
    <col min="3" max="11" width="2.6640625" style="33" customWidth="1"/>
    <col min="12" max="12" width="9.109375" style="33"/>
    <col min="13" max="13" width="3.33203125" style="36" customWidth="1"/>
    <col min="14" max="21" width="3.33203125" style="33" customWidth="1"/>
    <col min="22" max="16384" width="9.109375" style="33"/>
  </cols>
  <sheetData>
    <row r="2" spans="2:21" x14ac:dyDescent="0.25">
      <c r="B2" s="35" t="s">
        <v>38</v>
      </c>
    </row>
    <row r="3" spans="2:21" ht="9" customHeight="1" x14ac:dyDescent="0.25"/>
    <row r="4" spans="2:21" x14ac:dyDescent="0.25">
      <c r="B4" s="34"/>
      <c r="C4" s="34">
        <v>1</v>
      </c>
      <c r="D4" s="34">
        <v>2</v>
      </c>
      <c r="E4" s="34">
        <v>3</v>
      </c>
      <c r="F4" s="34">
        <v>4</v>
      </c>
      <c r="G4" s="34">
        <v>5</v>
      </c>
      <c r="H4" s="34">
        <v>6</v>
      </c>
      <c r="I4" s="34">
        <v>7</v>
      </c>
      <c r="J4" s="34">
        <v>8</v>
      </c>
      <c r="K4" s="34">
        <v>9</v>
      </c>
    </row>
    <row r="5" spans="2:21" x14ac:dyDescent="0.25">
      <c r="B5" s="34">
        <v>1</v>
      </c>
      <c r="C5" s="34"/>
      <c r="D5" s="34"/>
      <c r="E5" s="34"/>
      <c r="F5" s="34"/>
      <c r="G5" s="34"/>
      <c r="H5" s="34"/>
      <c r="I5" s="34"/>
      <c r="J5" s="34"/>
      <c r="K5" s="34"/>
    </row>
    <row r="6" spans="2:21" x14ac:dyDescent="0.25">
      <c r="B6" s="34">
        <v>2</v>
      </c>
      <c r="C6" s="34"/>
      <c r="D6" s="34"/>
      <c r="E6" s="34"/>
      <c r="F6" s="34"/>
      <c r="G6" s="34"/>
      <c r="H6" s="34"/>
      <c r="I6" s="34"/>
      <c r="J6" s="34"/>
      <c r="K6" s="34"/>
    </row>
    <row r="7" spans="2:21" x14ac:dyDescent="0.25">
      <c r="B7" s="34">
        <v>3</v>
      </c>
      <c r="C7" s="34"/>
      <c r="D7" s="34"/>
      <c r="E7" s="34"/>
      <c r="F7" s="34"/>
      <c r="G7" s="34"/>
      <c r="H7" s="34"/>
      <c r="I7" s="34"/>
      <c r="J7" s="34"/>
      <c r="K7" s="34"/>
    </row>
    <row r="8" spans="2:21" x14ac:dyDescent="0.25">
      <c r="B8" s="34">
        <v>4</v>
      </c>
      <c r="C8" s="34"/>
      <c r="D8" s="34"/>
      <c r="E8" s="34"/>
      <c r="F8" s="34"/>
      <c r="G8" s="34"/>
      <c r="H8" s="34"/>
      <c r="I8" s="34"/>
      <c r="J8" s="34"/>
      <c r="K8" s="34"/>
    </row>
    <row r="9" spans="2:21" x14ac:dyDescent="0.25">
      <c r="B9" s="34">
        <v>5</v>
      </c>
      <c r="C9" s="34"/>
      <c r="D9" s="34"/>
      <c r="E9" s="34"/>
      <c r="F9" s="34"/>
      <c r="G9" s="34"/>
      <c r="H9" s="34"/>
      <c r="I9" s="34"/>
      <c r="J9" s="34"/>
      <c r="K9" s="34"/>
    </row>
    <row r="10" spans="2:21" x14ac:dyDescent="0.25">
      <c r="B10" s="34">
        <v>6</v>
      </c>
      <c r="C10" s="34"/>
      <c r="D10" s="34"/>
      <c r="E10" s="34"/>
      <c r="F10" s="34"/>
      <c r="G10" s="34"/>
      <c r="H10" s="34"/>
      <c r="I10" s="34"/>
      <c r="J10" s="34"/>
      <c r="K10" s="34"/>
    </row>
    <row r="11" spans="2:21" x14ac:dyDescent="0.25">
      <c r="B11" s="34">
        <v>7</v>
      </c>
      <c r="C11" s="34"/>
      <c r="D11" s="34"/>
      <c r="E11" s="34"/>
      <c r="F11" s="34"/>
      <c r="G11" s="34"/>
      <c r="H11" s="34"/>
      <c r="I11" s="34"/>
      <c r="J11" s="34"/>
      <c r="K11" s="34"/>
    </row>
    <row r="12" spans="2:21" x14ac:dyDescent="0.25">
      <c r="B12" s="34">
        <v>8</v>
      </c>
      <c r="C12" s="34"/>
      <c r="D12" s="34"/>
      <c r="E12" s="34"/>
      <c r="F12" s="34"/>
      <c r="G12" s="34"/>
      <c r="H12" s="34"/>
      <c r="I12" s="34"/>
      <c r="J12" s="34"/>
      <c r="K12" s="34"/>
    </row>
    <row r="13" spans="2:21" x14ac:dyDescent="0.25">
      <c r="B13" s="34">
        <v>9</v>
      </c>
      <c r="C13" s="34"/>
      <c r="D13" s="34"/>
      <c r="E13" s="34"/>
      <c r="F13" s="34"/>
      <c r="G13" s="34"/>
      <c r="H13" s="34"/>
      <c r="I13" s="34"/>
      <c r="J13" s="34"/>
      <c r="K13" s="34"/>
    </row>
    <row r="14" spans="2:21" ht="4.5" customHeight="1" x14ac:dyDescent="0.25"/>
    <row r="15" spans="2:21" x14ac:dyDescent="0.25">
      <c r="M15" s="35" t="s">
        <v>39</v>
      </c>
    </row>
    <row r="16" spans="2:21" s="37" customFormat="1" ht="10.199999999999999" x14ac:dyDescent="0.2">
      <c r="N16" s="37" t="s">
        <v>40</v>
      </c>
      <c r="O16" s="37" t="s">
        <v>41</v>
      </c>
      <c r="P16" s="37" t="s">
        <v>42</v>
      </c>
      <c r="Q16" s="37" t="s">
        <v>43</v>
      </c>
      <c r="R16" s="37" t="s">
        <v>44</v>
      </c>
      <c r="S16" s="37" t="s">
        <v>45</v>
      </c>
      <c r="T16" s="37" t="s">
        <v>46</v>
      </c>
      <c r="U16" s="37" t="s">
        <v>47</v>
      </c>
    </row>
    <row r="17" spans="13:22" ht="16.2" customHeight="1" x14ac:dyDescent="0.25">
      <c r="M17" s="37">
        <v>8</v>
      </c>
      <c r="N17" s="38"/>
      <c r="O17" s="39"/>
      <c r="P17" s="40"/>
      <c r="Q17" s="39"/>
      <c r="R17" s="40"/>
      <c r="S17" s="39"/>
      <c r="T17" s="40"/>
      <c r="U17" s="41"/>
      <c r="V17" s="37"/>
    </row>
    <row r="18" spans="13:22" ht="16.2" customHeight="1" x14ac:dyDescent="0.25">
      <c r="M18" s="37">
        <v>7</v>
      </c>
      <c r="N18" s="38"/>
      <c r="O18" s="39"/>
      <c r="P18" s="40"/>
      <c r="Q18" s="39"/>
      <c r="R18" s="40"/>
      <c r="S18" s="39"/>
      <c r="T18" s="40"/>
      <c r="U18" s="41"/>
      <c r="V18" s="37"/>
    </row>
    <row r="19" spans="13:22" ht="16.2" customHeight="1" x14ac:dyDescent="0.25">
      <c r="M19" s="37">
        <v>6</v>
      </c>
      <c r="N19" s="38"/>
      <c r="O19" s="39"/>
      <c r="P19" s="40"/>
      <c r="Q19" s="39"/>
      <c r="R19" s="40"/>
      <c r="S19" s="39"/>
      <c r="T19" s="40"/>
      <c r="U19" s="41"/>
      <c r="V19" s="37"/>
    </row>
    <row r="20" spans="13:22" ht="16.2" customHeight="1" x14ac:dyDescent="0.25">
      <c r="M20" s="37">
        <v>5</v>
      </c>
      <c r="N20" s="38"/>
      <c r="O20" s="39"/>
      <c r="P20" s="40"/>
      <c r="Q20" s="39"/>
      <c r="R20" s="40"/>
      <c r="S20" s="39"/>
      <c r="T20" s="40"/>
      <c r="U20" s="41"/>
      <c r="V20" s="37"/>
    </row>
    <row r="21" spans="13:22" ht="16.2" customHeight="1" x14ac:dyDescent="0.25">
      <c r="M21" s="37">
        <v>4</v>
      </c>
      <c r="N21" s="38"/>
      <c r="O21" s="39"/>
      <c r="P21" s="40"/>
      <c r="Q21" s="39"/>
      <c r="R21" s="40"/>
      <c r="S21" s="39"/>
      <c r="T21" s="40"/>
      <c r="U21" s="41"/>
      <c r="V21" s="37"/>
    </row>
    <row r="22" spans="13:22" ht="16.2" customHeight="1" x14ac:dyDescent="0.25">
      <c r="M22" s="37">
        <v>3</v>
      </c>
      <c r="N22" s="38"/>
      <c r="O22" s="39"/>
      <c r="P22" s="40"/>
      <c r="Q22" s="39"/>
      <c r="R22" s="40"/>
      <c r="S22" s="39"/>
      <c r="T22" s="40"/>
      <c r="U22" s="41"/>
      <c r="V22" s="37"/>
    </row>
    <row r="23" spans="13:22" ht="16.2" customHeight="1" x14ac:dyDescent="0.25">
      <c r="M23" s="37">
        <v>2</v>
      </c>
      <c r="N23" s="38"/>
      <c r="O23" s="39"/>
      <c r="P23" s="40"/>
      <c r="Q23" s="39"/>
      <c r="R23" s="40"/>
      <c r="S23" s="39"/>
      <c r="T23" s="40"/>
      <c r="U23" s="41"/>
      <c r="V23" s="37"/>
    </row>
    <row r="24" spans="13:22" ht="16.2" customHeight="1" x14ac:dyDescent="0.25">
      <c r="M24" s="37">
        <v>1</v>
      </c>
      <c r="N24" s="38"/>
      <c r="O24" s="39"/>
      <c r="P24" s="40"/>
      <c r="Q24" s="39"/>
      <c r="R24" s="40"/>
      <c r="S24" s="39"/>
      <c r="T24" s="40"/>
      <c r="U24" s="41"/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N34"/>
  <sheetViews>
    <sheetView zoomScaleNormal="100" workbookViewId="0"/>
  </sheetViews>
  <sheetFormatPr defaultRowHeight="13.2" x14ac:dyDescent="0.25"/>
  <cols>
    <col min="1" max="1" width="5.5546875" customWidth="1"/>
    <col min="2" max="2" width="12.6640625" customWidth="1"/>
    <col min="3" max="3" width="6.33203125" customWidth="1"/>
    <col min="4" max="4" width="10.6640625" customWidth="1"/>
    <col min="5" max="5" width="9.6640625" bestFit="1" customWidth="1"/>
    <col min="6" max="6" width="8.44140625" customWidth="1"/>
    <col min="8" max="8" width="9.6640625" customWidth="1"/>
    <col min="9" max="9" width="8.33203125" customWidth="1"/>
    <col min="10" max="10" width="11.109375" customWidth="1"/>
    <col min="12" max="12" width="10.33203125" customWidth="1"/>
    <col min="13" max="13" width="17.109375" customWidth="1"/>
    <col min="14" max="14" width="11.109375" customWidth="1"/>
    <col min="16" max="16" width="10.44140625" customWidth="1"/>
  </cols>
  <sheetData>
    <row r="5" spans="1:14" ht="12.75" customHeight="1" thickBot="1" x14ac:dyDescent="0.3"/>
    <row r="6" spans="1:14" ht="18" customHeight="1" thickTop="1" thickBot="1" x14ac:dyDescent="0.3">
      <c r="A6" s="1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</row>
    <row r="7" spans="1:14" ht="19.5" customHeight="1" thickTop="1" x14ac:dyDescent="0.25">
      <c r="A7" s="45" t="s">
        <v>1</v>
      </c>
      <c r="B7" s="47" t="s">
        <v>2</v>
      </c>
      <c r="C7" s="49" t="s">
        <v>3</v>
      </c>
      <c r="D7" s="51" t="s">
        <v>4</v>
      </c>
      <c r="E7" s="47" t="s">
        <v>5</v>
      </c>
      <c r="F7" s="47" t="s">
        <v>6</v>
      </c>
      <c r="G7" s="51" t="s">
        <v>7</v>
      </c>
      <c r="H7" s="4" t="s">
        <v>8</v>
      </c>
      <c r="I7" s="5"/>
      <c r="J7" s="47" t="s">
        <v>9</v>
      </c>
      <c r="K7" s="47" t="s">
        <v>10</v>
      </c>
      <c r="L7" s="49" t="s">
        <v>11</v>
      </c>
      <c r="M7" s="51" t="s">
        <v>12</v>
      </c>
      <c r="N7" s="43" t="s">
        <v>13</v>
      </c>
    </row>
    <row r="8" spans="1:14" ht="18" customHeight="1" x14ac:dyDescent="0.25">
      <c r="A8" s="46"/>
      <c r="B8" s="48"/>
      <c r="C8" s="50"/>
      <c r="D8" s="50"/>
      <c r="E8" s="48"/>
      <c r="F8" s="48"/>
      <c r="G8" s="50"/>
      <c r="H8" s="6" t="s">
        <v>14</v>
      </c>
      <c r="I8" s="6" t="s">
        <v>15</v>
      </c>
      <c r="J8" s="48"/>
      <c r="K8" s="48"/>
      <c r="L8" s="50"/>
      <c r="M8" s="50"/>
      <c r="N8" s="44"/>
    </row>
    <row r="9" spans="1:14" x14ac:dyDescent="0.25">
      <c r="A9" s="7">
        <v>1</v>
      </c>
      <c r="B9" s="8" t="s">
        <v>16</v>
      </c>
      <c r="C9" s="9">
        <v>5</v>
      </c>
      <c r="D9" s="9" t="s">
        <v>17</v>
      </c>
      <c r="E9" s="10">
        <v>66.5</v>
      </c>
      <c r="F9" s="9">
        <v>0</v>
      </c>
      <c r="G9" s="11"/>
      <c r="H9" s="11"/>
      <c r="I9" s="11"/>
      <c r="J9" s="11"/>
      <c r="K9" s="11"/>
      <c r="L9" s="11"/>
      <c r="M9" s="12"/>
      <c r="N9" s="13"/>
    </row>
    <row r="10" spans="1:14" x14ac:dyDescent="0.25">
      <c r="A10" s="7">
        <v>2</v>
      </c>
      <c r="B10" s="8" t="s">
        <v>18</v>
      </c>
      <c r="C10" s="9">
        <v>4</v>
      </c>
      <c r="D10" s="9" t="s">
        <v>19</v>
      </c>
      <c r="E10" s="10">
        <v>40.700000000000003</v>
      </c>
      <c r="F10" s="9">
        <v>1</v>
      </c>
      <c r="G10" s="11"/>
      <c r="H10" s="11"/>
      <c r="I10" s="11"/>
      <c r="J10" s="11"/>
      <c r="K10" s="11"/>
      <c r="L10" s="11"/>
      <c r="M10" s="12"/>
      <c r="N10" s="13"/>
    </row>
    <row r="11" spans="1:14" x14ac:dyDescent="0.25">
      <c r="A11" s="7">
        <v>3</v>
      </c>
      <c r="B11" s="8" t="s">
        <v>20</v>
      </c>
      <c r="C11" s="9">
        <v>2</v>
      </c>
      <c r="D11" s="9" t="s">
        <v>21</v>
      </c>
      <c r="E11" s="10">
        <v>30.5</v>
      </c>
      <c r="F11" s="9">
        <v>1</v>
      </c>
      <c r="G11" s="11"/>
      <c r="H11" s="11"/>
      <c r="I11" s="11"/>
      <c r="J11" s="11"/>
      <c r="K11" s="11"/>
      <c r="L11" s="11"/>
      <c r="M11" s="12"/>
      <c r="N11" s="13"/>
    </row>
    <row r="12" spans="1:14" x14ac:dyDescent="0.25">
      <c r="A12" s="7">
        <v>4</v>
      </c>
      <c r="B12" s="8" t="s">
        <v>22</v>
      </c>
      <c r="C12" s="9">
        <v>3</v>
      </c>
      <c r="D12" s="9" t="s">
        <v>23</v>
      </c>
      <c r="E12" s="10">
        <v>47.2</v>
      </c>
      <c r="F12" s="9">
        <v>0</v>
      </c>
      <c r="G12" s="11"/>
      <c r="H12" s="11"/>
      <c r="I12" s="11"/>
      <c r="J12" s="11"/>
      <c r="K12" s="11"/>
      <c r="L12" s="11"/>
      <c r="M12" s="12"/>
      <c r="N12" s="13"/>
    </row>
    <row r="13" spans="1:14" x14ac:dyDescent="0.25">
      <c r="A13" s="7">
        <v>5</v>
      </c>
      <c r="B13" s="8" t="s">
        <v>24</v>
      </c>
      <c r="C13" s="9">
        <v>3</v>
      </c>
      <c r="D13" s="9" t="s">
        <v>25</v>
      </c>
      <c r="E13" s="10">
        <v>42.5</v>
      </c>
      <c r="F13" s="9">
        <v>1</v>
      </c>
      <c r="G13" s="11"/>
      <c r="H13" s="11"/>
      <c r="I13" s="11"/>
      <c r="J13" s="11"/>
      <c r="K13" s="11"/>
      <c r="L13" s="11"/>
      <c r="M13" s="12"/>
      <c r="N13" s="13"/>
    </row>
    <row r="14" spans="1:14" ht="13.8" thickBot="1" x14ac:dyDescent="0.3">
      <c r="A14" s="14">
        <v>6</v>
      </c>
      <c r="B14" s="15" t="s">
        <v>26</v>
      </c>
      <c r="C14" s="16">
        <v>6</v>
      </c>
      <c r="D14" s="16" t="s">
        <v>17</v>
      </c>
      <c r="E14" s="17">
        <v>55</v>
      </c>
      <c r="F14" s="16">
        <v>2</v>
      </c>
      <c r="G14" s="11"/>
      <c r="H14" s="11"/>
      <c r="I14" s="11"/>
      <c r="J14" s="11"/>
      <c r="K14" s="11"/>
      <c r="L14" s="11"/>
      <c r="M14" s="12"/>
      <c r="N14" s="13"/>
    </row>
    <row r="15" spans="1:14" ht="14.4" thickTop="1" thickBot="1" x14ac:dyDescent="0.3">
      <c r="A15" s="18"/>
      <c r="B15" s="18"/>
      <c r="C15" s="18"/>
      <c r="D15" s="18"/>
      <c r="E15" s="19"/>
      <c r="F15" s="20" t="s">
        <v>27</v>
      </c>
      <c r="G15" s="21">
        <f t="shared" ref="G15:K15" si="0">SUM(G9:G14)</f>
        <v>0</v>
      </c>
      <c r="H15" s="21">
        <f t="shared" si="0"/>
        <v>0</v>
      </c>
      <c r="I15" s="21">
        <f t="shared" si="0"/>
        <v>0</v>
      </c>
      <c r="J15" s="21">
        <f t="shared" si="0"/>
        <v>0</v>
      </c>
      <c r="K15" s="21">
        <f t="shared" si="0"/>
        <v>0</v>
      </c>
      <c r="L15" s="21">
        <f>SUM(L9:L14)</f>
        <v>0</v>
      </c>
      <c r="M15" s="22">
        <f t="shared" ref="M15:N15" si="1">SUM(M9:M14)</f>
        <v>0</v>
      </c>
      <c r="N15" s="23">
        <f t="shared" si="1"/>
        <v>0</v>
      </c>
    </row>
    <row r="16" spans="1:14" ht="13.8" thickTop="1" x14ac:dyDescent="0.25"/>
    <row r="17" spans="2:13" x14ac:dyDescent="0.25">
      <c r="B17" s="24" t="s">
        <v>28</v>
      </c>
    </row>
    <row r="18" spans="2:13" x14ac:dyDescent="0.25">
      <c r="B18" t="s">
        <v>29</v>
      </c>
      <c r="D18" s="25">
        <v>3.55</v>
      </c>
      <c r="E18" s="26"/>
      <c r="G18" s="27" t="s">
        <v>49</v>
      </c>
      <c r="H18" s="27"/>
      <c r="I18" s="27"/>
      <c r="J18" s="27"/>
      <c r="K18" s="27"/>
      <c r="L18" s="28" t="s">
        <v>30</v>
      </c>
      <c r="M18" s="29" t="s">
        <v>31</v>
      </c>
    </row>
    <row r="19" spans="2:13" x14ac:dyDescent="0.25">
      <c r="B19" t="s">
        <v>32</v>
      </c>
      <c r="D19" s="30">
        <v>13</v>
      </c>
      <c r="E19" s="26">
        <v>60</v>
      </c>
      <c r="G19" s="27" t="s">
        <v>48</v>
      </c>
      <c r="H19" s="27"/>
      <c r="I19" s="27"/>
      <c r="J19" s="27"/>
      <c r="K19" s="27"/>
      <c r="L19" s="31" t="s">
        <v>33</v>
      </c>
      <c r="M19" s="32" t="s">
        <v>34</v>
      </c>
    </row>
    <row r="20" spans="2:13" x14ac:dyDescent="0.25">
      <c r="B20" t="s">
        <v>35</v>
      </c>
      <c r="D20" s="30">
        <v>15</v>
      </c>
      <c r="E20" s="26">
        <v>80</v>
      </c>
      <c r="G20" s="42"/>
    </row>
    <row r="21" spans="2:13" x14ac:dyDescent="0.25">
      <c r="B21" t="s">
        <v>9</v>
      </c>
      <c r="D21" s="25">
        <v>3</v>
      </c>
      <c r="E21" s="26"/>
    </row>
    <row r="22" spans="2:13" x14ac:dyDescent="0.25">
      <c r="B22" t="s">
        <v>10</v>
      </c>
      <c r="D22" s="25">
        <v>0.55000000000000004</v>
      </c>
      <c r="E22" s="25">
        <v>0.65</v>
      </c>
    </row>
    <row r="23" spans="2:13" x14ac:dyDescent="0.25">
      <c r="B23" t="s">
        <v>36</v>
      </c>
      <c r="D23" s="26">
        <v>600</v>
      </c>
      <c r="E23" s="26"/>
    </row>
    <row r="24" spans="2:13" x14ac:dyDescent="0.25">
      <c r="B24" t="s">
        <v>37</v>
      </c>
      <c r="D24" s="26">
        <v>12</v>
      </c>
      <c r="E24" s="26">
        <v>5</v>
      </c>
    </row>
    <row r="26" spans="2:13" ht="14.4" x14ac:dyDescent="0.25">
      <c r="B26" s="52" t="s">
        <v>50</v>
      </c>
    </row>
    <row r="27" spans="2:13" ht="14.4" x14ac:dyDescent="0.25">
      <c r="B27" s="52" t="s">
        <v>28</v>
      </c>
    </row>
    <row r="28" spans="2:13" ht="14.4" x14ac:dyDescent="0.25">
      <c r="B28" s="53" t="s">
        <v>51</v>
      </c>
      <c r="D28" s="53" t="s">
        <v>59</v>
      </c>
    </row>
    <row r="29" spans="2:13" ht="14.4" x14ac:dyDescent="0.25">
      <c r="B29" s="53" t="s">
        <v>32</v>
      </c>
      <c r="D29" s="53" t="s">
        <v>60</v>
      </c>
      <c r="G29" s="54">
        <v>60</v>
      </c>
    </row>
    <row r="30" spans="2:13" ht="14.4" x14ac:dyDescent="0.25">
      <c r="B30" s="53" t="s">
        <v>35</v>
      </c>
      <c r="D30" s="53" t="s">
        <v>61</v>
      </c>
      <c r="G30" s="54">
        <v>80</v>
      </c>
    </row>
    <row r="31" spans="2:13" ht="14.4" x14ac:dyDescent="0.25">
      <c r="B31" s="53" t="s">
        <v>52</v>
      </c>
      <c r="D31" s="53" t="s">
        <v>58</v>
      </c>
    </row>
    <row r="32" spans="2:13" ht="14.4" x14ac:dyDescent="0.25">
      <c r="B32" s="53" t="s">
        <v>53</v>
      </c>
      <c r="D32" s="53" t="s">
        <v>56</v>
      </c>
      <c r="H32" s="53" t="s">
        <v>57</v>
      </c>
    </row>
    <row r="33" spans="2:7" ht="14.4" x14ac:dyDescent="0.25">
      <c r="B33" s="53" t="s">
        <v>54</v>
      </c>
      <c r="G33" s="54">
        <v>600</v>
      </c>
    </row>
    <row r="34" spans="2:7" ht="14.4" x14ac:dyDescent="0.25">
      <c r="B34" s="53" t="s">
        <v>37</v>
      </c>
      <c r="C34" s="53" t="s">
        <v>62</v>
      </c>
      <c r="F34" s="53" t="s">
        <v>55</v>
      </c>
    </row>
  </sheetData>
  <mergeCells count="12">
    <mergeCell ref="N7:N8"/>
    <mergeCell ref="A7:A8"/>
    <mergeCell ref="B7:B8"/>
    <mergeCell ref="C7:C8"/>
    <mergeCell ref="D7:D8"/>
    <mergeCell ref="E7:E8"/>
    <mergeCell ref="F7:F8"/>
    <mergeCell ref="G7:G8"/>
    <mergeCell ref="J7:J8"/>
    <mergeCell ref="K7:K8"/>
    <mergeCell ref="L7:L8"/>
    <mergeCell ref="M7:M8"/>
  </mergeCells>
  <pageMargins left="0.75" right="0.75" top="1" bottom="1" header="0.5" footer="0.5"/>
  <pageSetup paperSize="9" scale="95" orientation="landscape" r:id="rId1"/>
  <headerFooter alignWithMargins="0">
    <oddHeader>&amp;LWspólnota Mieszkaniowa "ORION"&amp;COPŁATY&amp;R&amp;D</oddHeader>
    <oddFooter>&amp;LOpracował:&amp;CImię i nazwisko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9DAE0-81A8-45EB-A658-40DB33C23BE1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D28FF-EB43-4CD9-9CA8-C5DF3C2EC6BB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6D9A-5A28-4DBF-B5B7-2BA30CC58DF6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AE9B-DB8D-4331-87AA-724E3CF2427F}">
  <dimension ref="A5:N30"/>
  <sheetViews>
    <sheetView topLeftCell="A6" zoomScaleNormal="100" workbookViewId="0">
      <selection activeCell="G34" sqref="G34"/>
    </sheetView>
  </sheetViews>
  <sheetFormatPr defaultRowHeight="13.2" x14ac:dyDescent="0.25"/>
  <cols>
    <col min="1" max="1" width="5.5546875" customWidth="1"/>
    <col min="2" max="2" width="12.6640625" customWidth="1"/>
    <col min="3" max="3" width="6.33203125" customWidth="1"/>
    <col min="4" max="4" width="10.6640625" customWidth="1"/>
    <col min="5" max="5" width="9.6640625" bestFit="1" customWidth="1"/>
    <col min="6" max="6" width="8.44140625" customWidth="1"/>
    <col min="8" max="8" width="9.6640625" customWidth="1"/>
    <col min="9" max="9" width="8.33203125" customWidth="1"/>
    <col min="10" max="10" width="11.109375" customWidth="1"/>
    <col min="12" max="12" width="10.33203125" customWidth="1"/>
    <col min="13" max="13" width="17.109375" customWidth="1"/>
    <col min="14" max="14" width="11.109375" customWidth="1"/>
    <col min="16" max="16" width="10.44140625" customWidth="1"/>
  </cols>
  <sheetData>
    <row r="5" spans="1:14" ht="12.75" customHeight="1" thickBot="1" x14ac:dyDescent="0.3"/>
    <row r="6" spans="1:14" ht="18" customHeight="1" thickTop="1" thickBot="1" x14ac:dyDescent="0.3">
      <c r="A6" s="1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</row>
    <row r="7" spans="1:14" ht="19.5" customHeight="1" thickTop="1" x14ac:dyDescent="0.25">
      <c r="A7" s="45" t="s">
        <v>1</v>
      </c>
      <c r="B7" s="47" t="s">
        <v>2</v>
      </c>
      <c r="C7" s="49" t="s">
        <v>3</v>
      </c>
      <c r="D7" s="51" t="s">
        <v>4</v>
      </c>
      <c r="E7" s="47" t="s">
        <v>5</v>
      </c>
      <c r="F7" s="47" t="s">
        <v>6</v>
      </c>
      <c r="G7" s="51" t="s">
        <v>7</v>
      </c>
      <c r="H7" s="4" t="s">
        <v>8</v>
      </c>
      <c r="I7" s="5"/>
      <c r="J7" s="47" t="s">
        <v>9</v>
      </c>
      <c r="K7" s="47" t="s">
        <v>10</v>
      </c>
      <c r="L7" s="49" t="s">
        <v>11</v>
      </c>
      <c r="M7" s="51" t="s">
        <v>12</v>
      </c>
      <c r="N7" s="43" t="s">
        <v>13</v>
      </c>
    </row>
    <row r="8" spans="1:14" ht="18" customHeight="1" x14ac:dyDescent="0.25">
      <c r="A8" s="46"/>
      <c r="B8" s="48"/>
      <c r="C8" s="50"/>
      <c r="D8" s="50"/>
      <c r="E8" s="48"/>
      <c r="F8" s="48"/>
      <c r="G8" s="50"/>
      <c r="H8" s="6" t="s">
        <v>14</v>
      </c>
      <c r="I8" s="6" t="s">
        <v>15</v>
      </c>
      <c r="J8" s="48"/>
      <c r="K8" s="48"/>
      <c r="L8" s="50"/>
      <c r="M8" s="50"/>
      <c r="N8" s="44"/>
    </row>
    <row r="9" spans="1:14" x14ac:dyDescent="0.25">
      <c r="A9" s="7">
        <v>1</v>
      </c>
      <c r="B9" s="8" t="s">
        <v>16</v>
      </c>
      <c r="C9" s="9">
        <v>5</v>
      </c>
      <c r="D9" s="9" t="s">
        <v>17</v>
      </c>
      <c r="E9" s="10">
        <v>66.5</v>
      </c>
      <c r="F9" s="9">
        <v>0</v>
      </c>
      <c r="G9" s="11">
        <f>D$18*E9</f>
        <v>216.125</v>
      </c>
      <c r="H9" s="11">
        <f>IF(D$19*C9&gt;E$19,E$19,D$19*C9)</f>
        <v>60</v>
      </c>
      <c r="I9" s="11">
        <f>IF(D$20*C9&gt;E$20,E$20,D$20*C9)</f>
        <v>70</v>
      </c>
      <c r="J9" s="11">
        <f>D$21*E9</f>
        <v>133</v>
      </c>
      <c r="K9" s="11">
        <f>E9*IF(F9&lt;&gt;0,E$22,D$22)</f>
        <v>29.925000000000001</v>
      </c>
      <c r="L9" s="11">
        <f>D$23/SUM(C$9:C$14)*C9</f>
        <v>163.04347826086956</v>
      </c>
      <c r="M9" s="12">
        <f>IF(LEFT(D9,1)="x",D$24,E$24)</f>
        <v>5</v>
      </c>
      <c r="N9" s="13">
        <f>SUM(G9:M9)</f>
        <v>677.09347826086957</v>
      </c>
    </row>
    <row r="10" spans="1:14" x14ac:dyDescent="0.25">
      <c r="A10" s="7">
        <v>2</v>
      </c>
      <c r="B10" s="8" t="s">
        <v>18</v>
      </c>
      <c r="C10" s="9">
        <v>4</v>
      </c>
      <c r="D10" s="9" t="s">
        <v>19</v>
      </c>
      <c r="E10" s="10">
        <v>40.700000000000003</v>
      </c>
      <c r="F10" s="9">
        <v>1</v>
      </c>
      <c r="G10" s="11">
        <f>D$18*E10</f>
        <v>132.27500000000001</v>
      </c>
      <c r="H10" s="11">
        <f>IF(D$19*C10&gt;E$19,E$19,D$19*C10)</f>
        <v>48</v>
      </c>
      <c r="I10" s="11">
        <f>IF(D$20*C10&gt;E$20,E$20,D$20*C10)</f>
        <v>56</v>
      </c>
      <c r="J10" s="11">
        <f>D$21*E10</f>
        <v>81.400000000000006</v>
      </c>
      <c r="K10" s="11">
        <f>E10*IF(F10&lt;&gt;0,E$22,D$22)</f>
        <v>22.385000000000005</v>
      </c>
      <c r="L10" s="11">
        <f>D$23/SUM(C$9:C$14)*C10</f>
        <v>130.43478260869566</v>
      </c>
      <c r="M10" s="12">
        <f>IF(LEFT(D10,1)="x",D$24,E$24)</f>
        <v>10</v>
      </c>
      <c r="N10" s="13">
        <f>SUM(G10:M10)</f>
        <v>480.49478260869569</v>
      </c>
    </row>
    <row r="11" spans="1:14" x14ac:dyDescent="0.25">
      <c r="A11" s="7">
        <v>3</v>
      </c>
      <c r="B11" s="8" t="s">
        <v>20</v>
      </c>
      <c r="C11" s="9">
        <v>2</v>
      </c>
      <c r="D11" s="9" t="s">
        <v>21</v>
      </c>
      <c r="E11" s="10">
        <v>30.5</v>
      </c>
      <c r="F11" s="9">
        <v>1</v>
      </c>
      <c r="G11" s="11">
        <f>D$18*E11</f>
        <v>99.125</v>
      </c>
      <c r="H11" s="11">
        <f>IF(D$19*C11&gt;E$19,E$19,D$19*C11)</f>
        <v>24</v>
      </c>
      <c r="I11" s="11">
        <f>IF(D$20*C11&gt;E$20,E$20,D$20*C11)</f>
        <v>28</v>
      </c>
      <c r="J11" s="11">
        <f>D$21*E11</f>
        <v>61</v>
      </c>
      <c r="K11" s="11">
        <f>E11*IF(F11&lt;&gt;0,E$22,D$22)</f>
        <v>16.775000000000002</v>
      </c>
      <c r="L11" s="11">
        <f>D$23/SUM(C$9:C$14)*C11</f>
        <v>65.217391304347828</v>
      </c>
      <c r="M11" s="12">
        <f>IF(LEFT(D11,1)="x",D$24,E$24)</f>
        <v>5</v>
      </c>
      <c r="N11" s="13">
        <f>SUM(G11:M11)</f>
        <v>299.11739130434785</v>
      </c>
    </row>
    <row r="12" spans="1:14" x14ac:dyDescent="0.25">
      <c r="A12" s="7">
        <v>4</v>
      </c>
      <c r="B12" s="8" t="s">
        <v>22</v>
      </c>
      <c r="C12" s="9">
        <v>3</v>
      </c>
      <c r="D12" s="9" t="s">
        <v>23</v>
      </c>
      <c r="E12" s="10">
        <v>47.2</v>
      </c>
      <c r="F12" s="9">
        <v>0</v>
      </c>
      <c r="G12" s="11">
        <f>D$18*E12</f>
        <v>153.4</v>
      </c>
      <c r="H12" s="11">
        <f>IF(D$19*C12&gt;E$19,E$19,D$19*C12)</f>
        <v>36</v>
      </c>
      <c r="I12" s="11">
        <f>IF(D$20*C12&gt;E$20,E$20,D$20*C12)</f>
        <v>42</v>
      </c>
      <c r="J12" s="11">
        <f>D$21*E12</f>
        <v>94.4</v>
      </c>
      <c r="K12" s="11">
        <f>E12*IF(F12&lt;&gt;0,E$22,D$22)</f>
        <v>21.240000000000002</v>
      </c>
      <c r="L12" s="11">
        <f>D$23/SUM(C$9:C$14)*C12</f>
        <v>97.826086956521749</v>
      </c>
      <c r="M12" s="12">
        <f>IF(LEFT(D12,1)="x",D$24,E$24)</f>
        <v>5</v>
      </c>
      <c r="N12" s="13">
        <f>SUM(G12:M12)</f>
        <v>449.86608695652177</v>
      </c>
    </row>
    <row r="13" spans="1:14" x14ac:dyDescent="0.25">
      <c r="A13" s="7">
        <v>5</v>
      </c>
      <c r="B13" s="8" t="s">
        <v>24</v>
      </c>
      <c r="C13" s="9">
        <v>3</v>
      </c>
      <c r="D13" s="9" t="s">
        <v>25</v>
      </c>
      <c r="E13" s="10">
        <v>42.5</v>
      </c>
      <c r="F13" s="9">
        <v>1</v>
      </c>
      <c r="G13" s="11">
        <f>D$18*E13</f>
        <v>138.125</v>
      </c>
      <c r="H13" s="11">
        <f>IF(D$19*C13&gt;E$19,E$19,D$19*C13)</f>
        <v>36</v>
      </c>
      <c r="I13" s="11">
        <f>IF(D$20*C13&gt;E$20,E$20,D$20*C13)</f>
        <v>42</v>
      </c>
      <c r="J13" s="11">
        <f>D$21*E13</f>
        <v>85</v>
      </c>
      <c r="K13" s="11">
        <f>E13*IF(F13&lt;&gt;0,E$22,D$22)</f>
        <v>23.375000000000004</v>
      </c>
      <c r="L13" s="11">
        <f>D$23/SUM(C$9:C$14)*C13</f>
        <v>97.826086956521749</v>
      </c>
      <c r="M13" s="12">
        <f>IF(LEFT(D13,1)="x",D$24,E$24)</f>
        <v>10</v>
      </c>
      <c r="N13" s="13">
        <f>SUM(G13:M13)</f>
        <v>432.32608695652175</v>
      </c>
    </row>
    <row r="14" spans="1:14" ht="13.8" thickBot="1" x14ac:dyDescent="0.3">
      <c r="A14" s="14">
        <v>6</v>
      </c>
      <c r="B14" s="15" t="s">
        <v>26</v>
      </c>
      <c r="C14" s="16">
        <v>6</v>
      </c>
      <c r="D14" s="16" t="s">
        <v>17</v>
      </c>
      <c r="E14" s="17">
        <v>55</v>
      </c>
      <c r="F14" s="16">
        <v>2</v>
      </c>
      <c r="G14" s="11">
        <f>D$18*E14</f>
        <v>178.75</v>
      </c>
      <c r="H14" s="11">
        <f>IF(D$19*C14&gt;E$19,E$19,D$19*C14)</f>
        <v>60</v>
      </c>
      <c r="I14" s="11">
        <f>IF(D$20*C14&gt;E$20,E$20,D$20*C14)</f>
        <v>80</v>
      </c>
      <c r="J14" s="11">
        <f>D$21*E14</f>
        <v>110</v>
      </c>
      <c r="K14" s="11">
        <f>E14*IF(F14&lt;&gt;0,E$22,D$22)</f>
        <v>30.250000000000004</v>
      </c>
      <c r="L14" s="11">
        <f>D$23/SUM(C$9:C$14)*C14</f>
        <v>195.6521739130435</v>
      </c>
      <c r="M14" s="12">
        <f>IF(LEFT(D14,1)="x",D$24,E$24)</f>
        <v>5</v>
      </c>
      <c r="N14" s="13">
        <f>SUM(G14:M14)</f>
        <v>659.6521739130435</v>
      </c>
    </row>
    <row r="15" spans="1:14" ht="14.4" thickTop="1" thickBot="1" x14ac:dyDescent="0.3">
      <c r="A15" s="18"/>
      <c r="B15" s="18"/>
      <c r="C15" s="18"/>
      <c r="D15" s="18"/>
      <c r="E15" s="19"/>
      <c r="F15" s="20" t="s">
        <v>27</v>
      </c>
      <c r="G15" s="21">
        <f>SUM(G9:G14)</f>
        <v>917.8</v>
      </c>
      <c r="H15" s="21">
        <f>SUM(H9:H14)</f>
        <v>264</v>
      </c>
      <c r="I15" s="21">
        <f>SUM(I9:I14)</f>
        <v>318</v>
      </c>
      <c r="J15" s="21">
        <f>SUM(J9:J14)</f>
        <v>564.79999999999995</v>
      </c>
      <c r="K15" s="21">
        <f>SUM(K9:K14)</f>
        <v>143.95000000000002</v>
      </c>
      <c r="L15" s="21">
        <f>SUM(L9:L14)</f>
        <v>750</v>
      </c>
      <c r="M15" s="22">
        <f>SUM(M9:M14)</f>
        <v>40</v>
      </c>
      <c r="N15" s="23">
        <f>SUM(N9:N14)</f>
        <v>2998.5499999999997</v>
      </c>
    </row>
    <row r="16" spans="1:14" ht="13.8" thickTop="1" x14ac:dyDescent="0.25"/>
    <row r="17" spans="2:13" x14ac:dyDescent="0.25">
      <c r="B17" s="24" t="s">
        <v>28</v>
      </c>
    </row>
    <row r="18" spans="2:13" x14ac:dyDescent="0.25">
      <c r="B18" t="s">
        <v>29</v>
      </c>
      <c r="D18" s="25">
        <v>3.25</v>
      </c>
      <c r="E18" s="26"/>
      <c r="G18" s="27" t="s">
        <v>69</v>
      </c>
      <c r="H18" s="27"/>
      <c r="I18" s="27"/>
      <c r="J18" s="27"/>
      <c r="K18" s="27">
        <f>COUNTIF(F9:F14,0)</f>
        <v>2</v>
      </c>
      <c r="L18" s="28" t="s">
        <v>30</v>
      </c>
      <c r="M18" s="29" t="s">
        <v>31</v>
      </c>
    </row>
    <row r="19" spans="2:13" x14ac:dyDescent="0.25">
      <c r="B19" t="s">
        <v>32</v>
      </c>
      <c r="D19" s="30">
        <v>12</v>
      </c>
      <c r="E19" s="26">
        <v>60</v>
      </c>
      <c r="G19" s="27" t="s">
        <v>68</v>
      </c>
      <c r="H19" s="27"/>
      <c r="I19" s="27"/>
      <c r="J19" s="27"/>
      <c r="K19" s="27">
        <f>SUMIFS(C9:C14,F9:F14,1)</f>
        <v>9</v>
      </c>
      <c r="L19" s="31" t="s">
        <v>33</v>
      </c>
      <c r="M19" s="32" t="s">
        <v>34</v>
      </c>
    </row>
    <row r="20" spans="2:13" x14ac:dyDescent="0.25">
      <c r="B20" t="s">
        <v>35</v>
      </c>
      <c r="D20" s="30">
        <v>14</v>
      </c>
      <c r="E20" s="26">
        <v>80</v>
      </c>
      <c r="G20" s="42"/>
    </row>
    <row r="21" spans="2:13" x14ac:dyDescent="0.25">
      <c r="B21" t="s">
        <v>9</v>
      </c>
      <c r="D21" s="25">
        <v>2</v>
      </c>
      <c r="E21" s="26"/>
    </row>
    <row r="22" spans="2:13" x14ac:dyDescent="0.25">
      <c r="B22" t="s">
        <v>10</v>
      </c>
      <c r="D22" s="25">
        <v>0.45</v>
      </c>
      <c r="E22" s="25">
        <v>0.55000000000000004</v>
      </c>
      <c r="F22" s="57" t="s">
        <v>67</v>
      </c>
    </row>
    <row r="23" spans="2:13" x14ac:dyDescent="0.25">
      <c r="B23" t="s">
        <v>36</v>
      </c>
      <c r="D23" s="26">
        <v>750</v>
      </c>
      <c r="E23" s="26"/>
    </row>
    <row r="24" spans="2:13" x14ac:dyDescent="0.25">
      <c r="B24" t="s">
        <v>37</v>
      </c>
      <c r="D24" s="26">
        <v>10</v>
      </c>
      <c r="E24" s="26">
        <v>5</v>
      </c>
    </row>
    <row r="28" spans="2:13" x14ac:dyDescent="0.25">
      <c r="B28" s="56" t="s">
        <v>66</v>
      </c>
      <c r="C28" s="56"/>
      <c r="D28" s="56"/>
    </row>
    <row r="29" spans="2:13" x14ac:dyDescent="0.25">
      <c r="B29" s="28" t="s">
        <v>65</v>
      </c>
      <c r="C29" s="28"/>
      <c r="D29" s="28"/>
      <c r="E29" s="32" t="s">
        <v>64</v>
      </c>
      <c r="F29" s="32"/>
    </row>
    <row r="30" spans="2:13" x14ac:dyDescent="0.25">
      <c r="B30" s="55" t="s">
        <v>63</v>
      </c>
    </row>
  </sheetData>
  <mergeCells count="12">
    <mergeCell ref="L7:L8"/>
    <mergeCell ref="M7:M8"/>
    <mergeCell ref="N7:N8"/>
    <mergeCell ref="A7:A8"/>
    <mergeCell ref="B7:B8"/>
    <mergeCell ref="C7:C8"/>
    <mergeCell ref="D7:D8"/>
    <mergeCell ref="E7:E8"/>
    <mergeCell ref="F7:F8"/>
    <mergeCell ref="G7:G8"/>
    <mergeCell ref="J7:J8"/>
    <mergeCell ref="K7:K8"/>
  </mergeCells>
  <pageMargins left="0.75" right="0.75" top="1" bottom="1" header="0.5" footer="0.5"/>
  <pageSetup paperSize="9" scale="95" orientation="landscape" r:id="rId1"/>
  <headerFooter alignWithMargins="0">
    <oddHeader>&amp;LWspólnota Mieszkaniowa "ORION"&amp;COPŁATY&amp;R&amp;D</oddHeader>
    <oddFooter>&amp;LOpracował:&amp;CImię i nazwisko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zad 1</vt:lpstr>
      <vt:lpstr>zad 2</vt:lpstr>
      <vt:lpstr>Arkusz3</vt:lpstr>
      <vt:lpstr>Arkusz4</vt:lpstr>
      <vt:lpstr>Arkusz5</vt:lpstr>
      <vt:lpstr>Arkusz6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Paweł Kozielski</cp:lastModifiedBy>
  <dcterms:created xsi:type="dcterms:W3CDTF">2019-06-05T08:05:46Z</dcterms:created>
  <dcterms:modified xsi:type="dcterms:W3CDTF">2023-11-26T14:02:28Z</dcterms:modified>
</cp:coreProperties>
</file>